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1000_21 (3)" sheetId="1" r:id="rId1"/>
  </sheets>
  <externalReferences>
    <externalReference r:id="rId2"/>
    <externalReference r:id="rId3"/>
  </externalReferences>
  <definedNames>
    <definedName name="D_d1">[1]const!$C$4</definedName>
    <definedName name="D_d2">[1]const!$C$5</definedName>
    <definedName name="Men1000_1" localSheetId="0">'1000_21 (3)'!#REF!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_xlnm.Print_Titles" localSheetId="0">'1000_21 (3)'!$2:$4</definedName>
    <definedName name="_xlnm.Print_Area" localSheetId="0">'1000_21 (3)'!$A$1:$O$53</definedName>
  </definedNames>
  <calcPr calcId="124519"/>
</workbook>
</file>

<file path=xl/calcChain.xml><?xml version="1.0" encoding="utf-8"?>
<calcChain xmlns="http://schemas.openxmlformats.org/spreadsheetml/2006/main">
  <c r="K11" i="1"/>
  <c r="L43"/>
  <c r="K43"/>
  <c r="K42"/>
  <c r="L41"/>
  <c r="K41"/>
  <c r="K40"/>
  <c r="M40" s="1"/>
  <c r="K39"/>
  <c r="K38"/>
  <c r="M38" s="1"/>
  <c r="K37"/>
  <c r="K36"/>
  <c r="M36" s="1"/>
  <c r="K35"/>
  <c r="K34"/>
  <c r="M34" s="1"/>
  <c r="K33"/>
  <c r="K32"/>
  <c r="M32" s="1"/>
  <c r="K31"/>
  <c r="M31" s="1"/>
  <c r="O30"/>
  <c r="L30"/>
  <c r="K29"/>
  <c r="K28"/>
  <c r="L27"/>
  <c r="K27"/>
  <c r="K26"/>
  <c r="L25"/>
  <c r="K25"/>
  <c r="K24"/>
  <c r="L23"/>
  <c r="K23"/>
  <c r="K22"/>
  <c r="L21"/>
  <c r="K21"/>
  <c r="K20"/>
  <c r="L19"/>
  <c r="K19"/>
  <c r="K18"/>
  <c r="L17"/>
  <c r="K17"/>
  <c r="K16"/>
  <c r="L15"/>
  <c r="K15"/>
  <c r="K14"/>
  <c r="L13"/>
  <c r="K13"/>
  <c r="K12"/>
  <c r="L11"/>
  <c r="K10"/>
  <c r="K9"/>
  <c r="K8"/>
  <c r="M8" s="1"/>
  <c r="K6"/>
  <c r="C6"/>
  <c r="I4"/>
  <c r="A3"/>
  <c r="A2"/>
  <c r="M10" l="1"/>
  <c r="O10"/>
  <c r="M12"/>
  <c r="O12"/>
  <c r="M14"/>
  <c r="O14"/>
  <c r="M16"/>
  <c r="O16"/>
  <c r="M18"/>
  <c r="O18"/>
  <c r="M20"/>
  <c r="O20"/>
  <c r="M22"/>
  <c r="O22"/>
  <c r="M24"/>
  <c r="O24"/>
  <c r="M26"/>
  <c r="O26"/>
  <c r="M28"/>
  <c r="M29"/>
  <c r="M42"/>
  <c r="O42"/>
  <c r="M9"/>
  <c r="L10"/>
  <c r="M11"/>
  <c r="O11"/>
  <c r="L12"/>
  <c r="M13"/>
  <c r="O13"/>
  <c r="L14"/>
  <c r="M15"/>
  <c r="O15"/>
  <c r="L16"/>
  <c r="M17"/>
  <c r="O17"/>
  <c r="L18"/>
  <c r="M19"/>
  <c r="O19"/>
  <c r="L20"/>
  <c r="M21"/>
  <c r="O21"/>
  <c r="L22"/>
  <c r="M23"/>
  <c r="O23"/>
  <c r="L24"/>
  <c r="M25"/>
  <c r="O25"/>
  <c r="L26"/>
  <c r="M27"/>
  <c r="O27"/>
  <c r="L28"/>
  <c r="M33"/>
  <c r="M35"/>
  <c r="M37"/>
  <c r="M39"/>
  <c r="M41"/>
  <c r="O41"/>
  <c r="L42"/>
  <c r="M43"/>
  <c r="L8"/>
  <c r="O8"/>
  <c r="L9"/>
  <c r="L29"/>
  <c r="O29"/>
  <c r="L31"/>
  <c r="O31"/>
  <c r="L32"/>
  <c r="O32"/>
  <c r="L33"/>
  <c r="O33"/>
  <c r="L34"/>
  <c r="O34"/>
  <c r="L35"/>
  <c r="O35"/>
  <c r="L36"/>
  <c r="O36"/>
  <c r="L37"/>
  <c r="O37"/>
  <c r="L38"/>
  <c r="O38"/>
  <c r="L39"/>
  <c r="O39"/>
  <c r="L40"/>
</calcChain>
</file>

<file path=xl/sharedStrings.xml><?xml version="1.0" encoding="utf-8"?>
<sst xmlns="http://schemas.openxmlformats.org/spreadsheetml/2006/main" count="208" uniqueCount="78">
  <si>
    <t>г.Коломна КЦ "Коломна"</t>
  </si>
  <si>
    <t>1.17,00</t>
  </si>
  <si>
    <t>1.10,50</t>
  </si>
  <si>
    <t>Место</t>
  </si>
  <si>
    <t>№</t>
  </si>
  <si>
    <t>Дорожка</t>
  </si>
  <si>
    <t>Фамилия, Имя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</si>
  <si>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</si>
  <si>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</si>
  <si>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</si>
  <si>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</si>
  <si>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</si>
  <si>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</si>
  <si>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</si>
  <si>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</si>
  <si>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 xml:space="preserve">Дагаев Александр </t>
  </si>
  <si>
    <t>ср</t>
  </si>
  <si>
    <t>КМС</t>
  </si>
  <si>
    <t>Санкт-Петербург</t>
  </si>
  <si>
    <t>o</t>
  </si>
  <si>
    <t xml:space="preserve">Никулин Илья </t>
  </si>
  <si>
    <t>I разр.</t>
  </si>
  <si>
    <t xml:space="preserve">Хисмятуллин Карим </t>
  </si>
  <si>
    <t>Ивановская область</t>
  </si>
  <si>
    <t xml:space="preserve">Зайцев Кирилл </t>
  </si>
  <si>
    <t>17.05.2001</t>
  </si>
  <si>
    <t>II разр.</t>
  </si>
  <si>
    <t xml:space="preserve">Бусыгин Александр </t>
  </si>
  <si>
    <t xml:space="preserve">Шарапов Максим </t>
  </si>
  <si>
    <t>Московская область</t>
  </si>
  <si>
    <t>Ковалев Иван</t>
  </si>
  <si>
    <t>Республика Беларусь</t>
  </si>
  <si>
    <t>Миронов Никита</t>
  </si>
  <si>
    <t>Москва</t>
  </si>
  <si>
    <t xml:space="preserve">Соболев Тимофеей </t>
  </si>
  <si>
    <t>III разр.</t>
  </si>
  <si>
    <t>Валуцкий Артем</t>
  </si>
  <si>
    <t>Республика Беларусь (Минск)</t>
  </si>
  <si>
    <t xml:space="preserve">Алексеев Константин </t>
  </si>
  <si>
    <t>Водяницкий Иван</t>
  </si>
  <si>
    <t>Кислицын Илья</t>
  </si>
  <si>
    <t xml:space="preserve">Ивушкин Максим </t>
  </si>
  <si>
    <t xml:space="preserve">Спирин Павел </t>
  </si>
  <si>
    <t xml:space="preserve">Климков Семен </t>
  </si>
  <si>
    <t>Наумов Иван</t>
  </si>
  <si>
    <t xml:space="preserve">Галкин Георгий </t>
  </si>
  <si>
    <t xml:space="preserve">Василевский Тимофей </t>
  </si>
  <si>
    <t>Авсиевич Никита</t>
  </si>
  <si>
    <t>Кондратеня Кирилл</t>
  </si>
  <si>
    <t>I юн.</t>
  </si>
  <si>
    <t xml:space="preserve">Соколов Михаил </t>
  </si>
  <si>
    <t>Цветков Алексей</t>
  </si>
  <si>
    <t>DNS</t>
  </si>
  <si>
    <t xml:space="preserve">Логинов Сергей </t>
  </si>
  <si>
    <t>ст</t>
  </si>
  <si>
    <t xml:space="preserve">Иванов Илья </t>
  </si>
  <si>
    <t xml:space="preserve">Невмержицкий Стефан </t>
  </si>
  <si>
    <t xml:space="preserve">Кулыба Андрей </t>
  </si>
  <si>
    <t xml:space="preserve">Титов Владислав </t>
  </si>
  <si>
    <t xml:space="preserve">Родионов Кирилл </t>
  </si>
  <si>
    <t xml:space="preserve">Алескеров Гариб </t>
  </si>
  <si>
    <t xml:space="preserve">Кузьмишкин Александр </t>
  </si>
  <si>
    <t xml:space="preserve">Болгов Евгени </t>
  </si>
  <si>
    <t>юн</t>
  </si>
  <si>
    <t>МС</t>
  </si>
  <si>
    <t xml:space="preserve">Бычков Иван </t>
  </si>
  <si>
    <t>Первов Глеб</t>
  </si>
  <si>
    <t>Сковородкин Илья</t>
  </si>
  <si>
    <t>Начало: 17:10</t>
  </si>
  <si>
    <t>t льда: -6,3</t>
  </si>
  <si>
    <t>Окончание: 18:10</t>
  </si>
  <si>
    <t>t воздуха: +14,6</t>
  </si>
  <si>
    <t>влажность: 40 %</t>
  </si>
  <si>
    <t>влажность: 39 %</t>
  </si>
  <si>
    <t>Стартер: Е.Волнухин</t>
  </si>
  <si>
    <t>Главный судья соревнований</t>
  </si>
  <si>
    <t>И.В. Исаенко</t>
  </si>
  <si>
    <t>Пилипенко Евгений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</si>
</sst>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5">
    <font>
      <sz val="10"/>
      <name val="Arial"/>
    </font>
    <font>
      <b/>
      <sz val="16"/>
      <name val="Monotype Corsiva"/>
      <family val="4"/>
      <charset val="204"/>
    </font>
    <font>
      <b/>
      <sz val="14"/>
      <name val="Monotype Corsiva"/>
      <family val="4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/>
    <xf numFmtId="0" fontId="7" fillId="0" borderId="1" xfId="1" applyFont="1" applyBorder="1" applyAlignment="1">
      <alignment horizont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Fill="1" applyBorder="1" applyAlignment="1">
      <alignment horizontal="center" vertical="justify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3" fillId="0" borderId="0" xfId="1" applyBorder="1" applyAlignment="1">
      <alignment wrapText="1"/>
    </xf>
    <xf numFmtId="0" fontId="4" fillId="0" borderId="0" xfId="1" applyFont="1" applyBorder="1" applyAlignment="1">
      <alignment horizontal="center" vertical="justify"/>
    </xf>
    <xf numFmtId="0" fontId="4" fillId="0" borderId="2" xfId="1" applyFont="1" applyFill="1" applyBorder="1" applyAlignment="1">
      <alignment horizontal="center" vertical="justify"/>
    </xf>
    <xf numFmtId="0" fontId="4" fillId="0" borderId="0" xfId="1" applyFont="1" applyFill="1" applyBorder="1" applyAlignment="1">
      <alignment horizontal="left" vertical="justify" wrapText="1"/>
    </xf>
    <xf numFmtId="14" fontId="4" fillId="0" borderId="0" xfId="1" applyNumberFormat="1" applyFont="1" applyFill="1" applyBorder="1" applyAlignment="1">
      <alignment horizontal="center" vertical="justify" wrapText="1"/>
    </xf>
    <xf numFmtId="0" fontId="4" fillId="0" borderId="0" xfId="1" applyFont="1" applyFill="1" applyBorder="1" applyAlignment="1">
      <alignment horizontal="center" vertical="justify" wrapText="1"/>
    </xf>
    <xf numFmtId="0" fontId="4" fillId="0" borderId="0" xfId="1" applyFont="1" applyFill="1" applyBorder="1" applyAlignment="1">
      <alignment vertical="justify" wrapText="1"/>
    </xf>
    <xf numFmtId="164" fontId="4" fillId="0" borderId="2" xfId="1" applyNumberFormat="1" applyFont="1" applyBorder="1" applyAlignment="1">
      <alignment vertical="justify"/>
    </xf>
    <xf numFmtId="165" fontId="8" fillId="0" borderId="3" xfId="0" applyNumberFormat="1" applyFont="1" applyBorder="1" applyAlignment="1">
      <alignment horizontal="center" vertical="justify"/>
    </xf>
    <xf numFmtId="166" fontId="4" fillId="0" borderId="0" xfId="0" applyNumberFormat="1" applyFont="1" applyBorder="1" applyAlignment="1">
      <alignment horizontal="left" vertical="justify"/>
    </xf>
    <xf numFmtId="167" fontId="4" fillId="0" borderId="3" xfId="0" applyNumberFormat="1" applyFont="1" applyBorder="1" applyAlignment="1">
      <alignment horizontal="center" vertical="justify" wrapText="1"/>
    </xf>
    <xf numFmtId="0" fontId="8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justify"/>
    </xf>
    <xf numFmtId="164" fontId="4" fillId="0" borderId="0" xfId="1" applyNumberFormat="1" applyFont="1" applyBorder="1" applyAlignment="1">
      <alignment vertical="justify"/>
    </xf>
    <xf numFmtId="165" fontId="8" fillId="0" borderId="0" xfId="0" applyNumberFormat="1" applyFont="1" applyBorder="1" applyAlignment="1">
      <alignment horizontal="center" vertical="justify"/>
    </xf>
    <xf numFmtId="167" fontId="4" fillId="0" borderId="0" xfId="0" applyNumberFormat="1" applyFont="1" applyBorder="1" applyAlignment="1">
      <alignment horizontal="center" vertical="justify" wrapText="1"/>
    </xf>
    <xf numFmtId="0" fontId="4" fillId="0" borderId="0" xfId="0" applyFont="1" applyBorder="1" applyAlignment="1">
      <alignment horizontal="center" vertical="justify"/>
    </xf>
    <xf numFmtId="0" fontId="4" fillId="0" borderId="1" xfId="1" applyFont="1" applyBorder="1" applyAlignment="1">
      <alignment horizontal="center" vertical="justify"/>
    </xf>
    <xf numFmtId="0" fontId="4" fillId="0" borderId="1" xfId="1" applyFont="1" applyFill="1" applyBorder="1" applyAlignment="1">
      <alignment horizontal="center" vertical="justify"/>
    </xf>
    <xf numFmtId="0" fontId="4" fillId="0" borderId="1" xfId="1" applyFont="1" applyFill="1" applyBorder="1" applyAlignment="1">
      <alignment horizontal="left" vertical="justify" wrapText="1"/>
    </xf>
    <xf numFmtId="14" fontId="4" fillId="0" borderId="1" xfId="1" applyNumberFormat="1" applyFont="1" applyFill="1" applyBorder="1" applyAlignment="1">
      <alignment horizontal="center" vertical="justify" wrapText="1"/>
    </xf>
    <xf numFmtId="0" fontId="4" fillId="0" borderId="1" xfId="1" applyFont="1" applyFill="1" applyBorder="1" applyAlignment="1">
      <alignment horizontal="center" vertical="justify" wrapText="1"/>
    </xf>
    <xf numFmtId="0" fontId="4" fillId="0" borderId="1" xfId="1" applyFont="1" applyFill="1" applyBorder="1" applyAlignment="1">
      <alignment vertical="justify" wrapText="1"/>
    </xf>
    <xf numFmtId="164" fontId="4" fillId="0" borderId="1" xfId="1" applyNumberFormat="1" applyFont="1" applyBorder="1" applyAlignment="1">
      <alignment vertical="justify"/>
    </xf>
    <xf numFmtId="165" fontId="8" fillId="0" borderId="1" xfId="0" applyNumberFormat="1" applyFont="1" applyBorder="1" applyAlignment="1">
      <alignment horizontal="center" vertical="justify"/>
    </xf>
    <xf numFmtId="167" fontId="4" fillId="0" borderId="1" xfId="0" applyNumberFormat="1" applyFont="1" applyBorder="1" applyAlignment="1">
      <alignment horizontal="center" vertical="justify" wrapText="1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justify"/>
    </xf>
    <xf numFmtId="164" fontId="4" fillId="0" borderId="1" xfId="1" applyNumberFormat="1" applyFont="1" applyFill="1" applyBorder="1" applyAlignment="1">
      <alignment vertical="justify"/>
    </xf>
    <xf numFmtId="165" fontId="8" fillId="0" borderId="1" xfId="1" applyNumberFormat="1" applyFont="1" applyBorder="1" applyAlignment="1">
      <alignment horizontal="left" vertical="justify"/>
    </xf>
    <xf numFmtId="166" fontId="4" fillId="0" borderId="1" xfId="1" applyNumberFormat="1" applyFont="1" applyBorder="1" applyAlignment="1">
      <alignment horizontal="left" vertical="justify"/>
    </xf>
    <xf numFmtId="167" fontId="4" fillId="0" borderId="1" xfId="1" applyNumberFormat="1" applyFont="1" applyBorder="1" applyAlignment="1">
      <alignment horizontal="left" vertical="justify" wrapText="1"/>
    </xf>
    <xf numFmtId="0" fontId="4" fillId="0" borderId="0" xfId="0" applyFont="1"/>
    <xf numFmtId="0" fontId="12" fillId="0" borderId="0" xfId="0" applyFont="1"/>
    <xf numFmtId="0" fontId="13" fillId="0" borderId="0" xfId="0" applyFont="1" applyFill="1"/>
    <xf numFmtId="165" fontId="12" fillId="0" borderId="0" xfId="0" applyNumberFormat="1" applyFont="1"/>
    <xf numFmtId="0" fontId="4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vertical="justify" wrapText="1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vertical="justify" wrapText="1"/>
    </xf>
    <xf numFmtId="0" fontId="4" fillId="0" borderId="0" xfId="0" applyFont="1" applyFill="1" applyBorder="1" applyAlignment="1">
      <alignment vertical="justify"/>
    </xf>
    <xf numFmtId="166" fontId="12" fillId="0" borderId="0" xfId="0" applyNumberFormat="1" applyFont="1" applyBorder="1" applyAlignment="1">
      <alignment horizontal="left" vertical="justify"/>
    </xf>
    <xf numFmtId="167" fontId="12" fillId="0" borderId="0" xfId="0" applyNumberFormat="1" applyFont="1" applyBorder="1" applyAlignment="1">
      <alignment horizontal="left" vertical="justify" wrapText="1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justify"/>
    </xf>
    <xf numFmtId="164" fontId="4" fillId="0" borderId="0" xfId="0" applyNumberFormat="1" applyFont="1" applyBorder="1" applyAlignment="1">
      <alignment vertical="justify"/>
    </xf>
    <xf numFmtId="0" fontId="14" fillId="0" borderId="0" xfId="0" applyFont="1" applyFill="1" applyBorder="1" applyAlignment="1">
      <alignment horizontal="center" vertical="justify" wrapText="1"/>
    </xf>
    <xf numFmtId="14" fontId="14" fillId="0" borderId="0" xfId="0" applyNumberFormat="1" applyFont="1" applyFill="1" applyBorder="1" applyAlignment="1">
      <alignment horizontal="center" vertical="justify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justify"/>
    </xf>
    <xf numFmtId="0" fontId="9" fillId="0" borderId="0" xfId="0" applyFont="1" applyFill="1" applyBorder="1" applyAlignment="1">
      <alignment horizontal="center" vertical="justify" wrapText="1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/>
    </xf>
    <xf numFmtId="14" fontId="6" fillId="0" borderId="1" xfId="1" applyNumberFormat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9" fillId="0" borderId="0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2</xdr:row>
      <xdr:rowOff>247650</xdr:rowOff>
    </xdr:from>
    <xdr:to>
      <xdr:col>14</xdr:col>
      <xdr:colOff>504825</xdr:colOff>
      <xdr:row>3</xdr:row>
      <xdr:rowOff>314325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695325"/>
          <a:ext cx="9429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2</xdr:col>
      <xdr:colOff>295275</xdr:colOff>
      <xdr:row>3</xdr:row>
      <xdr:rowOff>228601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23825"/>
          <a:ext cx="952500" cy="923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</xdr:colOff>
      <xdr:row>1</xdr:row>
      <xdr:rowOff>47625</xdr:rowOff>
    </xdr:from>
    <xdr:to>
      <xdr:col>14</xdr:col>
      <xdr:colOff>504825</xdr:colOff>
      <xdr:row>2</xdr:row>
      <xdr:rowOff>104776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24500" y="123825"/>
          <a:ext cx="942975" cy="428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2010.11.13%20&#1054;&#1090;&#1082;&#1088;&#1099;&#1090;&#1080;&#1077;%20&#1079;&#1080;&#1084;&#1085;&#1077;&#1075;&#1086;%20&#1089;&#1087;&#1086;&#1088;&#1090;&#1080;&#1074;&#1085;&#1086;&#1075;&#1086;%20&#1089;&#1077;&#1079;&#1086;&#1085;&#1072;-2/&#1056;&#1077;&#1079;&#1091;&#1083;&#1100;&#1090;&#1072;&#1090;&#1099;%20&#1089;&#1088;&#1077;&#1076;&#1085;&#1080;&#1081;%20&#1074;&#1086;&#1079;&#1088;&#1072;&#1089;&#1090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1 (2)"/>
      <sheetName val="1000_22"/>
      <sheetName val="1000_22 (2)"/>
      <sheetName val="1000_21 (3)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2"/>
      <sheetName val="Сумма"/>
      <sheetName val="co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C12" t="str">
            <v>3000 метров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tabColor rgb="FF7030A0"/>
  </sheetPr>
  <dimension ref="A1:AL53"/>
  <sheetViews>
    <sheetView tabSelected="1" view="pageBreakPreview" topLeftCell="A21" zoomScale="160" zoomScaleSheetLayoutView="160" workbookViewId="0">
      <selection activeCell="B33" sqref="B33"/>
    </sheetView>
  </sheetViews>
  <sheetFormatPr defaultRowHeight="12.75"/>
  <cols>
    <col min="1" max="1" width="4.7109375" style="2" customWidth="1"/>
    <col min="2" max="2" width="5.140625" style="2" customWidth="1"/>
    <col min="3" max="3" width="6.28515625" style="2" customWidth="1"/>
    <col min="4" max="4" width="22" style="2" customWidth="1"/>
    <col min="5" max="5" width="6.7109375" style="2" customWidth="1"/>
    <col min="6" max="6" width="23.85546875" style="2" hidden="1" customWidth="1"/>
    <col min="7" max="7" width="8.28515625" style="2" customWidth="1"/>
    <col min="8" max="8" width="20.85546875" style="2" customWidth="1"/>
    <col min="9" max="10" width="2.5703125" style="2" hidden="1" customWidth="1"/>
    <col min="11" max="11" width="8.28515625" style="2" customWidth="1"/>
    <col min="12" max="12" width="7.42578125" style="2" hidden="1" customWidth="1"/>
    <col min="13" max="13" width="7.140625" style="2" customWidth="1"/>
    <col min="14" max="14" width="6.5703125" style="2" hidden="1" customWidth="1"/>
    <col min="15" max="15" width="7.85546875" style="2" customWidth="1"/>
    <col min="16" max="16" width="4.140625" style="2" customWidth="1"/>
    <col min="17" max="17" width="7.28515625" style="2" customWidth="1"/>
    <col min="18" max="21" width="9.140625" style="2"/>
    <col min="22" max="22" width="5.42578125" style="2" customWidth="1"/>
    <col min="23" max="23" width="4.28515625" style="2" customWidth="1"/>
    <col min="24" max="24" width="26.85546875" style="2" customWidth="1"/>
    <col min="25" max="16384" width="9.140625" style="2"/>
  </cols>
  <sheetData>
    <row r="1" spans="1:37" ht="6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1"/>
    </row>
    <row r="2" spans="1:37" ht="29.25" customHeight="1">
      <c r="A2" s="75" t="str">
        <f>N_sor1</f>
        <v>Всероссийские соревнования по конькобежному спорту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37" ht="29.25" customHeight="1">
      <c r="A3" s="75" t="str">
        <f>N_sor2</f>
        <v>"КОЛОМЕНСКИЙ ЛЕД"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37" ht="44.25" customHeight="1" thickBot="1">
      <c r="A4" s="76" t="s">
        <v>0</v>
      </c>
      <c r="B4" s="76"/>
      <c r="C4" s="76"/>
      <c r="D4" s="76"/>
      <c r="E4" s="3"/>
      <c r="F4" s="3"/>
      <c r="G4" s="3"/>
      <c r="H4" s="3"/>
      <c r="I4" s="77" t="str">
        <f>D_d2</f>
        <v>02 апреля 2016 г.</v>
      </c>
      <c r="J4" s="78"/>
      <c r="K4" s="78"/>
      <c r="L4" s="78"/>
      <c r="M4" s="78"/>
      <c r="N4" s="78"/>
      <c r="O4" s="78"/>
    </row>
    <row r="5" spans="1:37" ht="9" customHeight="1" thickTop="1">
      <c r="A5" s="4"/>
      <c r="B5" s="4"/>
      <c r="C5" s="4"/>
      <c r="D5" s="4"/>
      <c r="E5" s="5"/>
      <c r="F5" s="5"/>
      <c r="G5" s="5"/>
      <c r="H5" s="5"/>
      <c r="I5" s="6"/>
      <c r="J5" s="7"/>
      <c r="K5" s="7"/>
      <c r="L5" s="7"/>
      <c r="M5" s="7"/>
      <c r="N5" s="7"/>
      <c r="O5" s="7"/>
    </row>
    <row r="6" spans="1:37" ht="20.25" customHeight="1">
      <c r="B6" s="8"/>
      <c r="C6" s="79" t="str">
        <f>N_un</f>
        <v xml:space="preserve">Юноши </v>
      </c>
      <c r="D6" s="79"/>
      <c r="E6" s="79"/>
      <c r="F6" s="79"/>
      <c r="G6" s="79"/>
      <c r="H6" s="79"/>
      <c r="I6" s="79"/>
      <c r="J6" s="8"/>
      <c r="K6" s="9" t="str">
        <f>[2]const!C12</f>
        <v>3000 метров</v>
      </c>
      <c r="L6" s="8"/>
      <c r="M6" s="8"/>
      <c r="N6" s="8"/>
      <c r="O6" s="8"/>
      <c r="P6" s="10"/>
      <c r="Q6" s="11" t="s">
        <v>1</v>
      </c>
      <c r="R6" s="11" t="s">
        <v>2</v>
      </c>
      <c r="U6" s="11"/>
      <c r="V6" s="11"/>
      <c r="W6" s="12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9.5" customHeight="1" thickBot="1">
      <c r="A7" s="13" t="s">
        <v>3</v>
      </c>
      <c r="B7" s="13" t="s">
        <v>4</v>
      </c>
      <c r="C7" s="14" t="s">
        <v>5</v>
      </c>
      <c r="D7" s="13" t="s">
        <v>6</v>
      </c>
      <c r="E7" s="13" t="s">
        <v>7</v>
      </c>
      <c r="F7" s="13"/>
      <c r="G7" s="13" t="s">
        <v>7</v>
      </c>
      <c r="H7" s="13" t="s">
        <v>8</v>
      </c>
      <c r="I7" s="13" t="s">
        <v>9</v>
      </c>
      <c r="J7" s="13"/>
      <c r="K7" s="13" t="s">
        <v>10</v>
      </c>
      <c r="L7" s="13" t="s">
        <v>11</v>
      </c>
      <c r="M7" s="13" t="s">
        <v>12</v>
      </c>
      <c r="N7" s="13" t="s">
        <v>11</v>
      </c>
      <c r="O7" s="13" t="s">
        <v>13</v>
      </c>
      <c r="P7" s="10"/>
      <c r="Q7" s="15"/>
      <c r="R7" s="15"/>
      <c r="U7" s="11"/>
      <c r="V7" s="11"/>
      <c r="W7" s="12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14.25" customHeight="1" thickTop="1">
      <c r="A8" s="16">
        <v>1</v>
      </c>
      <c r="B8" s="17">
        <v>166</v>
      </c>
      <c r="C8" s="17" t="s">
        <v>14</v>
      </c>
      <c r="D8" s="18" t="s">
        <v>15</v>
      </c>
      <c r="E8" s="19" t="s">
        <v>16</v>
      </c>
      <c r="F8" s="19">
        <v>36938</v>
      </c>
      <c r="G8" s="20" t="s">
        <v>17</v>
      </c>
      <c r="H8" s="21" t="s">
        <v>18</v>
      </c>
      <c r="I8" s="21"/>
      <c r="J8" s="22"/>
      <c r="K8" s="23">
        <f t="shared" ref="K8:K29" si="0">(P8*60+Q8)/86400</f>
        <v>2.9652777777777776E-3</v>
      </c>
      <c r="L8" s="24">
        <f>ROUNDDOWN(K8*86400/6,3)</f>
        <v>42.7</v>
      </c>
      <c r="M8" s="25">
        <f>(K8-K$8)*86400</f>
        <v>0</v>
      </c>
      <c r="N8" s="26"/>
      <c r="O8" s="27" t="str">
        <f>IF(K8&lt;=269/86400,"КМС",IF(K8&lt;=288/86400,"I разр.",IF(K8&lt;=309.8/86400,"II разр.",IF(K8&lt;=336.8/86400,"III разр.",IF(K8&lt;=369.2/86400,"I юн.",IF(K8&lt;=412.4/86400,"II юн.",IF(K8&lt;=466.4/86400,"III юн.","")))))))</f>
        <v>КМС</v>
      </c>
      <c r="P8" s="10">
        <v>4</v>
      </c>
      <c r="Q8" s="15">
        <v>16.2</v>
      </c>
      <c r="R8" s="15"/>
      <c r="U8" s="11"/>
      <c r="V8" s="11"/>
      <c r="W8" s="12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ht="14.25" customHeight="1">
      <c r="A9" s="16">
        <v>2</v>
      </c>
      <c r="B9" s="12">
        <v>172</v>
      </c>
      <c r="C9" s="12" t="s">
        <v>19</v>
      </c>
      <c r="D9" s="18" t="s">
        <v>20</v>
      </c>
      <c r="E9" s="19" t="s">
        <v>16</v>
      </c>
      <c r="F9" s="19">
        <v>36802</v>
      </c>
      <c r="G9" s="20" t="s">
        <v>17</v>
      </c>
      <c r="H9" s="21" t="s">
        <v>18</v>
      </c>
      <c r="I9" s="21"/>
      <c r="J9" s="28"/>
      <c r="K9" s="29">
        <f t="shared" si="0"/>
        <v>3.1050925925925925E-3</v>
      </c>
      <c r="L9" s="24">
        <f t="shared" ref="L9:L43" si="1">ROUNDDOWN(K9*86400/6,3)</f>
        <v>44.713000000000001</v>
      </c>
      <c r="M9" s="30">
        <f t="shared" ref="M9:M29" si="2">(K9-K$8)*86400</f>
        <v>12.080000000000002</v>
      </c>
      <c r="N9" s="26"/>
      <c r="O9" s="31" t="s">
        <v>21</v>
      </c>
      <c r="P9" s="10">
        <v>4</v>
      </c>
      <c r="Q9" s="15">
        <v>28.28</v>
      </c>
      <c r="R9" s="15"/>
      <c r="U9" s="11"/>
      <c r="V9" s="11"/>
      <c r="W9" s="12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14.25" customHeight="1">
      <c r="A10" s="16">
        <v>3</v>
      </c>
      <c r="B10" s="12">
        <v>153</v>
      </c>
      <c r="C10" s="12" t="s">
        <v>19</v>
      </c>
      <c r="D10" s="18" t="s">
        <v>22</v>
      </c>
      <c r="E10" s="19" t="s">
        <v>16</v>
      </c>
      <c r="F10" s="19">
        <v>36733</v>
      </c>
      <c r="G10" s="20" t="s">
        <v>21</v>
      </c>
      <c r="H10" s="21" t="s">
        <v>23</v>
      </c>
      <c r="I10" s="21"/>
      <c r="J10" s="28"/>
      <c r="K10" s="29">
        <f t="shared" si="0"/>
        <v>3.1539351851851854E-3</v>
      </c>
      <c r="L10" s="24">
        <f t="shared" si="1"/>
        <v>45.415999999999997</v>
      </c>
      <c r="M10" s="30">
        <f t="shared" si="2"/>
        <v>16.300000000000033</v>
      </c>
      <c r="N10" s="26"/>
      <c r="O10" s="31" t="str">
        <f t="shared" ref="O10:O27" si="3">IF(K10&lt;=269/86400,"КМС",IF(K10&lt;=288/86400,"I разр.",IF(K10&lt;=309.8/86400,"II разр.",IF(K10&lt;=336.8/86400,"III разр.",IF(K10&lt;=369.2/86400,"I юн.",IF(K10&lt;=412.4/86400,"II юн.",IF(K10&lt;=466.4/86400,"III юн.","")))))))</f>
        <v>I разр.</v>
      </c>
      <c r="P10" s="10">
        <v>4</v>
      </c>
      <c r="Q10" s="15">
        <v>32.5</v>
      </c>
      <c r="R10" s="15"/>
      <c r="U10" s="11"/>
      <c r="V10" s="11"/>
      <c r="W10" s="12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4.25" customHeight="1">
      <c r="A11" s="16">
        <v>4</v>
      </c>
      <c r="B11" s="12">
        <v>151</v>
      </c>
      <c r="C11" s="12" t="s">
        <v>14</v>
      </c>
      <c r="D11" s="18" t="s">
        <v>24</v>
      </c>
      <c r="E11" s="19" t="s">
        <v>16</v>
      </c>
      <c r="F11" s="19" t="s">
        <v>25</v>
      </c>
      <c r="G11" s="20" t="s">
        <v>26</v>
      </c>
      <c r="H11" s="21" t="s">
        <v>23</v>
      </c>
      <c r="I11" s="21"/>
      <c r="J11" s="28"/>
      <c r="K11" s="29">
        <f>(P11*60+Q11)/86400</f>
        <v>3.1568287037037038E-3</v>
      </c>
      <c r="L11" s="24">
        <f t="shared" si="1"/>
        <v>45.457999999999998</v>
      </c>
      <c r="M11" s="30">
        <f t="shared" si="2"/>
        <v>16.550000000000022</v>
      </c>
      <c r="N11" s="26"/>
      <c r="O11" s="31" t="str">
        <f t="shared" si="3"/>
        <v>I разр.</v>
      </c>
      <c r="P11" s="10">
        <v>4</v>
      </c>
      <c r="Q11" s="15">
        <v>32.75</v>
      </c>
      <c r="R11" s="15"/>
      <c r="U11" s="11"/>
      <c r="V11" s="11"/>
      <c r="W11" s="12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4.25" customHeight="1">
      <c r="A12" s="16">
        <v>5</v>
      </c>
      <c r="B12" s="12">
        <v>164</v>
      </c>
      <c r="C12" s="12" t="s">
        <v>19</v>
      </c>
      <c r="D12" s="18" t="s">
        <v>27</v>
      </c>
      <c r="E12" s="19" t="s">
        <v>16</v>
      </c>
      <c r="F12" s="19">
        <v>36922</v>
      </c>
      <c r="G12" s="20" t="s">
        <v>21</v>
      </c>
      <c r="H12" s="21" t="s">
        <v>18</v>
      </c>
      <c r="I12" s="21"/>
      <c r="J12" s="28"/>
      <c r="K12" s="29">
        <f t="shared" si="0"/>
        <v>3.1994212962962966E-3</v>
      </c>
      <c r="L12" s="24">
        <f t="shared" si="1"/>
        <v>46.070999999999998</v>
      </c>
      <c r="M12" s="30">
        <f t="shared" si="2"/>
        <v>20.230000000000036</v>
      </c>
      <c r="N12" s="26"/>
      <c r="O12" s="31" t="str">
        <f t="shared" si="3"/>
        <v>I разр.</v>
      </c>
      <c r="P12" s="10">
        <v>4</v>
      </c>
      <c r="Q12" s="15">
        <v>36.43</v>
      </c>
      <c r="R12" s="15"/>
      <c r="U12" s="11"/>
      <c r="V12" s="11"/>
      <c r="W12" s="12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4.25" customHeight="1">
      <c r="A13" s="16">
        <v>6</v>
      </c>
      <c r="B13" s="12">
        <v>161</v>
      </c>
      <c r="C13" s="12" t="s">
        <v>19</v>
      </c>
      <c r="D13" s="18" t="s">
        <v>28</v>
      </c>
      <c r="E13" s="19" t="s">
        <v>16</v>
      </c>
      <c r="F13" s="19">
        <v>37159</v>
      </c>
      <c r="G13" s="20" t="s">
        <v>21</v>
      </c>
      <c r="H13" s="21" t="s">
        <v>29</v>
      </c>
      <c r="I13" s="21"/>
      <c r="J13" s="28"/>
      <c r="K13" s="29">
        <f t="shared" si="0"/>
        <v>3.2248842592592594E-3</v>
      </c>
      <c r="L13" s="24">
        <f t="shared" si="1"/>
        <v>46.438000000000002</v>
      </c>
      <c r="M13" s="30">
        <f t="shared" si="2"/>
        <v>22.430000000000025</v>
      </c>
      <c r="N13" s="26"/>
      <c r="O13" s="31" t="str">
        <f t="shared" si="3"/>
        <v>I разр.</v>
      </c>
      <c r="P13" s="10">
        <v>4</v>
      </c>
      <c r="Q13" s="15">
        <v>38.630000000000003</v>
      </c>
      <c r="R13" s="15"/>
      <c r="U13" s="11"/>
      <c r="V13" s="11"/>
      <c r="W13" s="12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4.25" customHeight="1">
      <c r="A14" s="16">
        <v>7</v>
      </c>
      <c r="B14" s="12">
        <v>163</v>
      </c>
      <c r="C14" s="12" t="s">
        <v>14</v>
      </c>
      <c r="D14" s="18" t="s">
        <v>30</v>
      </c>
      <c r="E14" s="19" t="s">
        <v>16</v>
      </c>
      <c r="F14" s="19">
        <v>36720</v>
      </c>
      <c r="G14" s="20" t="s">
        <v>21</v>
      </c>
      <c r="H14" s="21" t="s">
        <v>31</v>
      </c>
      <c r="I14" s="21"/>
      <c r="J14" s="28"/>
      <c r="K14" s="29">
        <f t="shared" si="0"/>
        <v>3.226041666666667E-3</v>
      </c>
      <c r="L14" s="24">
        <f t="shared" si="1"/>
        <v>46.454999999999998</v>
      </c>
      <c r="M14" s="30">
        <f t="shared" si="2"/>
        <v>22.53000000000004</v>
      </c>
      <c r="N14" s="26"/>
      <c r="O14" s="31" t="str">
        <f t="shared" si="3"/>
        <v>I разр.</v>
      </c>
      <c r="P14" s="10">
        <v>4</v>
      </c>
      <c r="Q14" s="15">
        <v>38.729999999999997</v>
      </c>
      <c r="R14" s="15"/>
      <c r="U14" s="11"/>
      <c r="V14" s="11"/>
      <c r="W14" s="12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4.25" customHeight="1">
      <c r="A15" s="16">
        <v>8</v>
      </c>
      <c r="B15" s="12">
        <v>177</v>
      </c>
      <c r="C15" s="12" t="s">
        <v>14</v>
      </c>
      <c r="D15" s="18" t="s">
        <v>32</v>
      </c>
      <c r="E15" s="19" t="s">
        <v>16</v>
      </c>
      <c r="F15" s="19"/>
      <c r="G15" s="20"/>
      <c r="H15" s="21" t="s">
        <v>33</v>
      </c>
      <c r="I15" s="21"/>
      <c r="J15" s="28"/>
      <c r="K15" s="29">
        <f t="shared" si="0"/>
        <v>3.2965277777777776E-3</v>
      </c>
      <c r="L15" s="24">
        <f t="shared" si="1"/>
        <v>47.47</v>
      </c>
      <c r="M15" s="30">
        <f t="shared" si="2"/>
        <v>28.619999999999994</v>
      </c>
      <c r="N15" s="26"/>
      <c r="O15" s="31" t="str">
        <f t="shared" si="3"/>
        <v>I разр.</v>
      </c>
      <c r="P15" s="10">
        <v>4</v>
      </c>
      <c r="Q15" s="15">
        <v>44.82</v>
      </c>
      <c r="R15" s="15"/>
      <c r="U15" s="11"/>
      <c r="V15" s="11"/>
      <c r="W15" s="12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4.25" customHeight="1">
      <c r="A16" s="16">
        <v>9</v>
      </c>
      <c r="B16" s="12">
        <v>167</v>
      </c>
      <c r="C16" s="12" t="s">
        <v>19</v>
      </c>
      <c r="D16" s="18" t="s">
        <v>34</v>
      </c>
      <c r="E16" s="19" t="s">
        <v>16</v>
      </c>
      <c r="F16" s="19">
        <v>37415</v>
      </c>
      <c r="G16" s="20" t="s">
        <v>35</v>
      </c>
      <c r="H16" s="21" t="s">
        <v>18</v>
      </c>
      <c r="I16" s="21"/>
      <c r="J16" s="28"/>
      <c r="K16" s="29">
        <f t="shared" si="0"/>
        <v>3.4001157407407404E-3</v>
      </c>
      <c r="L16" s="24">
        <f t="shared" si="1"/>
        <v>48.960999999999999</v>
      </c>
      <c r="M16" s="30">
        <f t="shared" si="2"/>
        <v>37.569999999999986</v>
      </c>
      <c r="N16" s="26"/>
      <c r="O16" s="31" t="str">
        <f t="shared" si="3"/>
        <v>II разр.</v>
      </c>
      <c r="P16" s="10">
        <v>4</v>
      </c>
      <c r="Q16" s="15">
        <v>53.77</v>
      </c>
      <c r="R16" s="15"/>
      <c r="U16" s="11"/>
      <c r="V16" s="11"/>
      <c r="W16" s="12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4.25" customHeight="1">
      <c r="A17" s="16">
        <v>10</v>
      </c>
      <c r="B17" s="12">
        <v>188</v>
      </c>
      <c r="C17" s="12" t="s">
        <v>14</v>
      </c>
      <c r="D17" s="18" t="s">
        <v>36</v>
      </c>
      <c r="E17" s="19" t="s">
        <v>16</v>
      </c>
      <c r="F17" s="19">
        <v>37582</v>
      </c>
      <c r="G17" s="20" t="s">
        <v>21</v>
      </c>
      <c r="H17" s="21" t="s">
        <v>37</v>
      </c>
      <c r="I17" s="21"/>
      <c r="J17" s="28"/>
      <c r="K17" s="29">
        <f t="shared" si="0"/>
        <v>3.4011574074074074E-3</v>
      </c>
      <c r="L17" s="24">
        <f t="shared" si="1"/>
        <v>48.975999999999999</v>
      </c>
      <c r="M17" s="30">
        <f t="shared" si="2"/>
        <v>37.660000000000018</v>
      </c>
      <c r="N17" s="26"/>
      <c r="O17" s="31" t="str">
        <f t="shared" si="3"/>
        <v>II разр.</v>
      </c>
      <c r="P17" s="10">
        <v>4</v>
      </c>
      <c r="Q17" s="15">
        <v>53.86</v>
      </c>
      <c r="R17" s="15"/>
      <c r="U17" s="11"/>
      <c r="V17" s="11"/>
      <c r="W17" s="12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ht="14.25" customHeight="1">
      <c r="A18" s="16">
        <v>11</v>
      </c>
      <c r="B18" s="12">
        <v>168</v>
      </c>
      <c r="C18" s="12" t="s">
        <v>14</v>
      </c>
      <c r="D18" s="18" t="s">
        <v>38</v>
      </c>
      <c r="E18" s="19" t="s">
        <v>16</v>
      </c>
      <c r="F18" s="19">
        <v>36838</v>
      </c>
      <c r="G18" s="20" t="s">
        <v>21</v>
      </c>
      <c r="H18" s="21" t="s">
        <v>18</v>
      </c>
      <c r="I18" s="21"/>
      <c r="J18" s="28"/>
      <c r="K18" s="29">
        <f t="shared" si="0"/>
        <v>3.4034722222222222E-3</v>
      </c>
      <c r="L18" s="24">
        <f t="shared" si="1"/>
        <v>49.01</v>
      </c>
      <c r="M18" s="30">
        <f t="shared" si="2"/>
        <v>37.860000000000014</v>
      </c>
      <c r="N18" s="26"/>
      <c r="O18" s="31" t="str">
        <f t="shared" si="3"/>
        <v>II разр.</v>
      </c>
      <c r="P18" s="10">
        <v>4</v>
      </c>
      <c r="Q18" s="15">
        <v>54.06</v>
      </c>
      <c r="R18" s="15"/>
      <c r="U18" s="11"/>
      <c r="V18" s="11"/>
      <c r="W18" s="12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ht="14.25" customHeight="1">
      <c r="A19" s="16">
        <v>12</v>
      </c>
      <c r="B19" s="12">
        <v>181</v>
      </c>
      <c r="C19" s="12" t="s">
        <v>19</v>
      </c>
      <c r="D19" s="18" t="s">
        <v>39</v>
      </c>
      <c r="E19" s="19" t="s">
        <v>16</v>
      </c>
      <c r="F19" s="19">
        <v>37514</v>
      </c>
      <c r="G19" s="20" t="s">
        <v>26</v>
      </c>
      <c r="H19" s="21" t="s">
        <v>37</v>
      </c>
      <c r="I19" s="21"/>
      <c r="J19" s="28"/>
      <c r="K19" s="29">
        <f t="shared" si="0"/>
        <v>3.4543981481481478E-3</v>
      </c>
      <c r="L19" s="24">
        <f t="shared" si="1"/>
        <v>49.743000000000002</v>
      </c>
      <c r="M19" s="30">
        <f t="shared" si="2"/>
        <v>42.259999999999991</v>
      </c>
      <c r="N19" s="26"/>
      <c r="O19" s="31" t="str">
        <f t="shared" si="3"/>
        <v>II разр.</v>
      </c>
      <c r="P19" s="10">
        <v>4</v>
      </c>
      <c r="Q19" s="15">
        <v>58.46</v>
      </c>
      <c r="R19" s="15"/>
      <c r="U19" s="11"/>
      <c r="V19" s="11"/>
      <c r="W19" s="12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25" customHeight="1">
      <c r="A20" s="16">
        <v>13</v>
      </c>
      <c r="B20" s="12">
        <v>176</v>
      </c>
      <c r="C20" s="12" t="s">
        <v>19</v>
      </c>
      <c r="D20" s="18" t="s">
        <v>40</v>
      </c>
      <c r="E20" s="19" t="s">
        <v>16</v>
      </c>
      <c r="F20" s="19"/>
      <c r="G20" s="20"/>
      <c r="H20" s="21" t="s">
        <v>33</v>
      </c>
      <c r="I20" s="21"/>
      <c r="J20" s="28"/>
      <c r="K20" s="29">
        <f t="shared" si="0"/>
        <v>3.4945601851851852E-3</v>
      </c>
      <c r="L20" s="24">
        <f t="shared" si="1"/>
        <v>50.320999999999998</v>
      </c>
      <c r="M20" s="30">
        <f t="shared" si="2"/>
        <v>45.730000000000011</v>
      </c>
      <c r="N20" s="26"/>
      <c r="O20" s="31" t="str">
        <f t="shared" si="3"/>
        <v>II разр.</v>
      </c>
      <c r="P20" s="10">
        <v>5</v>
      </c>
      <c r="Q20" s="15">
        <v>1.93</v>
      </c>
      <c r="R20" s="15"/>
      <c r="U20" s="11"/>
      <c r="V20" s="11"/>
      <c r="W20" s="12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ht="14.25" customHeight="1">
      <c r="A21" s="16">
        <v>14</v>
      </c>
      <c r="B21" s="12">
        <v>156</v>
      </c>
      <c r="C21" s="12" t="s">
        <v>14</v>
      </c>
      <c r="D21" s="18" t="s">
        <v>41</v>
      </c>
      <c r="E21" s="19" t="s">
        <v>16</v>
      </c>
      <c r="F21" s="19">
        <v>37296</v>
      </c>
      <c r="G21" s="20" t="s">
        <v>26</v>
      </c>
      <c r="H21" s="21" t="s">
        <v>29</v>
      </c>
      <c r="I21" s="21"/>
      <c r="J21" s="28"/>
      <c r="K21" s="29">
        <f t="shared" si="0"/>
        <v>3.5310185185185184E-3</v>
      </c>
      <c r="L21" s="24">
        <f t="shared" si="1"/>
        <v>50.845999999999997</v>
      </c>
      <c r="M21" s="30">
        <f t="shared" si="2"/>
        <v>48.88</v>
      </c>
      <c r="N21" s="26"/>
      <c r="O21" s="31" t="str">
        <f t="shared" si="3"/>
        <v>II разр.</v>
      </c>
      <c r="P21" s="10">
        <v>5</v>
      </c>
      <c r="Q21" s="15">
        <v>5.08</v>
      </c>
      <c r="R21" s="15"/>
      <c r="U21" s="11"/>
      <c r="V21" s="11"/>
      <c r="W21" s="12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ht="14.25" customHeight="1">
      <c r="A22" s="16">
        <v>15</v>
      </c>
      <c r="B22" s="12">
        <v>173</v>
      </c>
      <c r="C22" s="12" t="s">
        <v>19</v>
      </c>
      <c r="D22" s="18" t="s">
        <v>42</v>
      </c>
      <c r="E22" s="19" t="s">
        <v>16</v>
      </c>
      <c r="F22" s="19">
        <v>37325</v>
      </c>
      <c r="G22" s="20" t="s">
        <v>35</v>
      </c>
      <c r="H22" s="21" t="s">
        <v>18</v>
      </c>
      <c r="I22" s="21"/>
      <c r="J22" s="28"/>
      <c r="K22" s="29">
        <f t="shared" si="0"/>
        <v>3.5626157407407408E-3</v>
      </c>
      <c r="L22" s="24">
        <f t="shared" si="1"/>
        <v>51.301000000000002</v>
      </c>
      <c r="M22" s="30">
        <f t="shared" si="2"/>
        <v>51.610000000000014</v>
      </c>
      <c r="N22" s="26"/>
      <c r="O22" s="31" t="str">
        <f t="shared" si="3"/>
        <v>II разр.</v>
      </c>
      <c r="P22" s="10">
        <v>5</v>
      </c>
      <c r="Q22" s="15">
        <v>7.81</v>
      </c>
      <c r="R22" s="15"/>
      <c r="U22" s="11"/>
      <c r="V22" s="11"/>
      <c r="W22" s="12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ht="14.25" customHeight="1">
      <c r="A23" s="16">
        <v>16</v>
      </c>
      <c r="B23" s="12">
        <v>158</v>
      </c>
      <c r="C23" s="12" t="s">
        <v>19</v>
      </c>
      <c r="D23" s="18" t="s">
        <v>43</v>
      </c>
      <c r="E23" s="19" t="s">
        <v>16</v>
      </c>
      <c r="F23" s="19">
        <v>37300</v>
      </c>
      <c r="G23" s="20" t="s">
        <v>26</v>
      </c>
      <c r="H23" s="21" t="s">
        <v>29</v>
      </c>
      <c r="I23" s="21"/>
      <c r="J23" s="28"/>
      <c r="K23" s="29">
        <f t="shared" si="0"/>
        <v>3.5652777777777779E-3</v>
      </c>
      <c r="L23" s="24">
        <f t="shared" si="1"/>
        <v>51.34</v>
      </c>
      <c r="M23" s="30">
        <f t="shared" si="2"/>
        <v>51.840000000000025</v>
      </c>
      <c r="N23" s="26"/>
      <c r="O23" s="31" t="str">
        <f t="shared" si="3"/>
        <v>II разр.</v>
      </c>
      <c r="P23" s="10">
        <v>5</v>
      </c>
      <c r="Q23" s="15">
        <v>8.0399999999999991</v>
      </c>
      <c r="R23" s="15"/>
      <c r="U23" s="11"/>
      <c r="V23" s="11"/>
      <c r="W23" s="12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ht="14.25" customHeight="1">
      <c r="A24" s="16">
        <v>17</v>
      </c>
      <c r="B24" s="12">
        <v>182</v>
      </c>
      <c r="C24" s="12" t="s">
        <v>14</v>
      </c>
      <c r="D24" s="18" t="s">
        <v>44</v>
      </c>
      <c r="E24" s="19" t="s">
        <v>16</v>
      </c>
      <c r="F24" s="19">
        <v>37451</v>
      </c>
      <c r="G24" s="20" t="s">
        <v>35</v>
      </c>
      <c r="H24" s="21" t="s">
        <v>37</v>
      </c>
      <c r="I24" s="21"/>
      <c r="J24" s="28"/>
      <c r="K24" s="29">
        <f t="shared" si="0"/>
        <v>3.6164351851851848E-3</v>
      </c>
      <c r="L24" s="24">
        <f t="shared" si="1"/>
        <v>52.076000000000001</v>
      </c>
      <c r="M24" s="30">
        <f t="shared" si="2"/>
        <v>56.259999999999977</v>
      </c>
      <c r="N24" s="26"/>
      <c r="O24" s="31" t="str">
        <f t="shared" si="3"/>
        <v>III разр.</v>
      </c>
      <c r="P24" s="10">
        <v>5</v>
      </c>
      <c r="Q24" s="15">
        <v>12.46</v>
      </c>
      <c r="R24" s="15"/>
      <c r="U24" s="11"/>
      <c r="V24" s="11"/>
      <c r="W24" s="12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ht="14.25" customHeight="1">
      <c r="A25" s="16">
        <v>18</v>
      </c>
      <c r="B25" s="12">
        <v>155</v>
      </c>
      <c r="C25" s="12" t="s">
        <v>14</v>
      </c>
      <c r="D25" s="18" t="s">
        <v>45</v>
      </c>
      <c r="E25" s="19" t="s">
        <v>16</v>
      </c>
      <c r="F25" s="19">
        <v>37445</v>
      </c>
      <c r="G25" s="20" t="s">
        <v>26</v>
      </c>
      <c r="H25" s="21" t="s">
        <v>29</v>
      </c>
      <c r="I25" s="21"/>
      <c r="J25" s="28"/>
      <c r="K25" s="29">
        <f t="shared" si="0"/>
        <v>3.6211805555555554E-3</v>
      </c>
      <c r="L25" s="24">
        <f t="shared" si="1"/>
        <v>52.145000000000003</v>
      </c>
      <c r="M25" s="30">
        <f t="shared" si="2"/>
        <v>56.67</v>
      </c>
      <c r="N25" s="26"/>
      <c r="O25" s="31" t="str">
        <f t="shared" si="3"/>
        <v>III разр.</v>
      </c>
      <c r="P25" s="10">
        <v>5</v>
      </c>
      <c r="Q25" s="15">
        <v>12.87</v>
      </c>
      <c r="R25" s="15"/>
      <c r="U25" s="11"/>
      <c r="V25" s="11"/>
      <c r="W25" s="12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ht="14.25" customHeight="1">
      <c r="A26" s="16">
        <v>19</v>
      </c>
      <c r="B26" s="12">
        <v>165</v>
      </c>
      <c r="C26" s="12" t="s">
        <v>19</v>
      </c>
      <c r="D26" s="18" t="s">
        <v>46</v>
      </c>
      <c r="E26" s="19" t="s">
        <v>16</v>
      </c>
      <c r="F26" s="19">
        <v>37345</v>
      </c>
      <c r="G26" s="20" t="s">
        <v>26</v>
      </c>
      <c r="H26" s="21" t="s">
        <v>18</v>
      </c>
      <c r="I26" s="21"/>
      <c r="J26" s="28"/>
      <c r="K26" s="29">
        <f t="shared" si="0"/>
        <v>3.673611111111111E-3</v>
      </c>
      <c r="L26" s="24">
        <f t="shared" si="1"/>
        <v>52.9</v>
      </c>
      <c r="M26" s="30">
        <f t="shared" si="2"/>
        <v>61.2</v>
      </c>
      <c r="N26" s="26"/>
      <c r="O26" s="31" t="str">
        <f t="shared" si="3"/>
        <v>III разр.</v>
      </c>
      <c r="P26" s="10">
        <v>5</v>
      </c>
      <c r="Q26" s="15">
        <v>17.399999999999999</v>
      </c>
      <c r="R26" s="15"/>
      <c r="U26" s="11"/>
      <c r="V26" s="11"/>
      <c r="W26" s="12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ht="14.25" customHeight="1">
      <c r="A27" s="16">
        <v>20</v>
      </c>
      <c r="B27" s="12">
        <v>180</v>
      </c>
      <c r="C27" s="12" t="s">
        <v>14</v>
      </c>
      <c r="D27" s="18" t="s">
        <v>47</v>
      </c>
      <c r="E27" s="19" t="s">
        <v>16</v>
      </c>
      <c r="F27" s="19">
        <v>37082</v>
      </c>
      <c r="G27" s="20" t="s">
        <v>35</v>
      </c>
      <c r="H27" s="21" t="s">
        <v>37</v>
      </c>
      <c r="I27" s="21"/>
      <c r="J27" s="28"/>
      <c r="K27" s="29">
        <f t="shared" si="0"/>
        <v>3.7962962962962963E-3</v>
      </c>
      <c r="L27" s="24">
        <f t="shared" si="1"/>
        <v>54.665999999999997</v>
      </c>
      <c r="M27" s="30">
        <f t="shared" si="2"/>
        <v>71.800000000000011</v>
      </c>
      <c r="N27" s="26"/>
      <c r="O27" s="31" t="str">
        <f t="shared" si="3"/>
        <v>III разр.</v>
      </c>
      <c r="P27" s="10">
        <v>5</v>
      </c>
      <c r="Q27" s="15">
        <v>28</v>
      </c>
      <c r="R27" s="15"/>
      <c r="U27" s="11"/>
      <c r="V27" s="11"/>
      <c r="W27" s="12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ht="14.25" customHeight="1">
      <c r="A28" s="16">
        <v>21</v>
      </c>
      <c r="B28" s="12">
        <v>185</v>
      </c>
      <c r="C28" s="12" t="s">
        <v>14</v>
      </c>
      <c r="D28" s="18" t="s">
        <v>48</v>
      </c>
      <c r="E28" s="19" t="s">
        <v>16</v>
      </c>
      <c r="F28" s="19">
        <v>37033</v>
      </c>
      <c r="G28" s="20" t="s">
        <v>35</v>
      </c>
      <c r="H28" s="21" t="s">
        <v>37</v>
      </c>
      <c r="I28" s="21"/>
      <c r="J28" s="28"/>
      <c r="K28" s="29">
        <f t="shared" si="0"/>
        <v>3.8973379629629631E-3</v>
      </c>
      <c r="L28" s="24">
        <f t="shared" si="1"/>
        <v>56.121000000000002</v>
      </c>
      <c r="M28" s="30">
        <f t="shared" si="2"/>
        <v>80.53000000000003</v>
      </c>
      <c r="N28" s="26"/>
      <c r="O28" s="31" t="s">
        <v>49</v>
      </c>
      <c r="P28" s="10">
        <v>5</v>
      </c>
      <c r="Q28" s="15">
        <v>36.729999999999997</v>
      </c>
      <c r="R28" s="15"/>
      <c r="U28" s="11"/>
      <c r="V28" s="11"/>
      <c r="W28" s="12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ht="14.25" customHeight="1">
      <c r="A29" s="16">
        <v>22</v>
      </c>
      <c r="B29" s="12">
        <v>171</v>
      </c>
      <c r="C29" s="12" t="s">
        <v>19</v>
      </c>
      <c r="D29" s="18" t="s">
        <v>50</v>
      </c>
      <c r="E29" s="19" t="s">
        <v>16</v>
      </c>
      <c r="F29" s="19">
        <v>37391</v>
      </c>
      <c r="G29" s="20" t="s">
        <v>35</v>
      </c>
      <c r="H29" s="21" t="s">
        <v>18</v>
      </c>
      <c r="I29" s="21"/>
      <c r="J29" s="28"/>
      <c r="K29" s="29">
        <f t="shared" si="0"/>
        <v>3.9719907407407412E-3</v>
      </c>
      <c r="L29" s="24">
        <f t="shared" si="1"/>
        <v>57.195999999999998</v>
      </c>
      <c r="M29" s="30">
        <f t="shared" si="2"/>
        <v>86.980000000000061</v>
      </c>
      <c r="N29" s="26"/>
      <c r="O29" s="31" t="str">
        <f t="shared" ref="O29" si="4">IF(K29&lt;=269/86400,"КМС",IF(K29&lt;=288/86400,"I разр.",IF(K29&lt;=309.8/86400,"II разр.",IF(K29&lt;=336.8/86400,"III разр.",IF(K29&lt;=369.2/86400,"I юн.",IF(K29&lt;=412.4/86400,"II юн.",IF(K29&lt;=466.4/86400,"III юн.","")))))))</f>
        <v>I юн.</v>
      </c>
      <c r="P29" s="10">
        <v>5</v>
      </c>
      <c r="Q29" s="15">
        <v>43.18</v>
      </c>
      <c r="R29" s="15"/>
      <c r="U29" s="11"/>
      <c r="V29" s="11"/>
      <c r="W29" s="12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ht="14.25" customHeight="1" thickBot="1">
      <c r="A30" s="32"/>
      <c r="B30" s="33">
        <v>175</v>
      </c>
      <c r="C30" s="33" t="s">
        <v>19</v>
      </c>
      <c r="D30" s="34" t="s">
        <v>51</v>
      </c>
      <c r="E30" s="35" t="s">
        <v>16</v>
      </c>
      <c r="F30" s="35"/>
      <c r="G30" s="36"/>
      <c r="H30" s="37" t="s">
        <v>33</v>
      </c>
      <c r="I30" s="37"/>
      <c r="J30" s="38"/>
      <c r="K30" s="39" t="s">
        <v>52</v>
      </c>
      <c r="L30" s="24" t="e">
        <f t="shared" si="1"/>
        <v>#VALUE!</v>
      </c>
      <c r="M30" s="40"/>
      <c r="N30" s="41"/>
      <c r="O30" s="42" t="str">
        <f t="shared" ref="O30:O39" si="5">IF(K30&lt;=269/86400,"КМС",IF(K30&lt;=288/86400,"I разр.",IF(K30&lt;=309.8/86400,"II разр.",IF(K30&lt;=336.8/86400,"III разр.",IF(K30&lt;=369.2/86400,"I юн.",IF(K30&lt;=412.4/86400,"II юн.",IF(K30&lt;=466.4/86400,"III юн.","")))))))</f>
        <v/>
      </c>
      <c r="P30" s="10"/>
      <c r="Q30" s="15"/>
      <c r="R30" s="15"/>
      <c r="U30" s="11"/>
      <c r="V30" s="11"/>
      <c r="W30" s="12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ht="14.25" customHeight="1" thickTop="1">
      <c r="A31" s="16">
        <v>1</v>
      </c>
      <c r="B31" s="12">
        <v>206</v>
      </c>
      <c r="C31" s="12" t="s">
        <v>14</v>
      </c>
      <c r="D31" s="18" t="s">
        <v>53</v>
      </c>
      <c r="E31" s="19" t="s">
        <v>54</v>
      </c>
      <c r="F31" s="19">
        <v>36465</v>
      </c>
      <c r="G31" s="20" t="s">
        <v>17</v>
      </c>
      <c r="H31" s="21" t="s">
        <v>18</v>
      </c>
      <c r="I31" s="21"/>
      <c r="J31" s="28"/>
      <c r="K31" s="29">
        <f t="shared" ref="K31:K43" si="6">(P31*60+Q31)/86400</f>
        <v>2.8403935185185186E-3</v>
      </c>
      <c r="L31" s="24">
        <f t="shared" si="1"/>
        <v>40.901000000000003</v>
      </c>
      <c r="M31" s="30">
        <f>(K31-K$31)*86400</f>
        <v>0</v>
      </c>
      <c r="N31" s="26"/>
      <c r="O31" s="31" t="str">
        <f t="shared" si="5"/>
        <v>КМС</v>
      </c>
      <c r="P31" s="10">
        <v>4</v>
      </c>
      <c r="Q31" s="15">
        <v>5.41</v>
      </c>
      <c r="R31" s="15"/>
      <c r="U31" s="11"/>
      <c r="V31" s="11"/>
      <c r="W31" s="12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ht="14.25" customHeight="1">
      <c r="A32" s="16">
        <v>2</v>
      </c>
      <c r="B32" s="12">
        <v>193</v>
      </c>
      <c r="C32" s="12" t="s">
        <v>19</v>
      </c>
      <c r="D32" s="18" t="s">
        <v>55</v>
      </c>
      <c r="E32" s="19" t="s">
        <v>54</v>
      </c>
      <c r="F32" s="19">
        <v>36186</v>
      </c>
      <c r="G32" s="20" t="s">
        <v>17</v>
      </c>
      <c r="H32" s="21" t="s">
        <v>29</v>
      </c>
      <c r="I32" s="21"/>
      <c r="J32" s="28"/>
      <c r="K32" s="29">
        <f t="shared" si="6"/>
        <v>2.9000000000000002E-3</v>
      </c>
      <c r="L32" s="24">
        <f t="shared" si="1"/>
        <v>41.76</v>
      </c>
      <c r="M32" s="30">
        <f t="shared" ref="M32:M39" si="7">(K32-K$31)*86400</f>
        <v>5.1500000000000155</v>
      </c>
      <c r="N32" s="26"/>
      <c r="O32" s="31" t="str">
        <f t="shared" si="5"/>
        <v>КМС</v>
      </c>
      <c r="P32" s="10">
        <v>4</v>
      </c>
      <c r="Q32" s="15">
        <v>10.56</v>
      </c>
      <c r="R32" s="15"/>
      <c r="U32" s="11"/>
      <c r="V32" s="11"/>
      <c r="W32" s="12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8" ht="14.25" customHeight="1">
      <c r="A33" s="16">
        <v>3</v>
      </c>
      <c r="B33" s="12">
        <v>309</v>
      </c>
      <c r="C33" s="12" t="s">
        <v>14</v>
      </c>
      <c r="D33" s="18" t="s">
        <v>77</v>
      </c>
      <c r="E33" s="19" t="s">
        <v>54</v>
      </c>
      <c r="F33" s="19"/>
      <c r="G33" s="20"/>
      <c r="H33" s="21" t="s">
        <v>33</v>
      </c>
      <c r="I33" s="21"/>
      <c r="J33" s="28"/>
      <c r="K33" s="29">
        <f t="shared" si="6"/>
        <v>2.9114583333333336E-3</v>
      </c>
      <c r="L33" s="24">
        <f t="shared" si="1"/>
        <v>41.924999999999997</v>
      </c>
      <c r="M33" s="30">
        <f t="shared" si="7"/>
        <v>6.1400000000000192</v>
      </c>
      <c r="N33" s="26"/>
      <c r="O33" s="31" t="str">
        <f t="shared" si="5"/>
        <v>КМС</v>
      </c>
      <c r="P33" s="10">
        <v>4</v>
      </c>
      <c r="Q33" s="15">
        <v>11.55</v>
      </c>
      <c r="R33" s="15"/>
      <c r="U33" s="11"/>
      <c r="V33" s="11"/>
      <c r="W33" s="12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8" ht="14.25" customHeight="1">
      <c r="A34" s="16">
        <v>4</v>
      </c>
      <c r="B34" s="12">
        <v>196</v>
      </c>
      <c r="C34" s="12" t="s">
        <v>14</v>
      </c>
      <c r="D34" s="18" t="s">
        <v>56</v>
      </c>
      <c r="E34" s="19" t="s">
        <v>54</v>
      </c>
      <c r="F34" s="19">
        <v>36186</v>
      </c>
      <c r="G34" s="20" t="s">
        <v>17</v>
      </c>
      <c r="H34" s="21" t="s">
        <v>29</v>
      </c>
      <c r="I34" s="21"/>
      <c r="J34" s="28"/>
      <c r="K34" s="29">
        <f t="shared" si="6"/>
        <v>2.988310185185185E-3</v>
      </c>
      <c r="L34" s="24">
        <f t="shared" si="1"/>
        <v>43.030999999999999</v>
      </c>
      <c r="M34" s="30">
        <f t="shared" si="7"/>
        <v>12.779999999999978</v>
      </c>
      <c r="N34" s="26"/>
      <c r="O34" s="31" t="str">
        <f t="shared" si="5"/>
        <v>КМС</v>
      </c>
      <c r="P34" s="10">
        <v>4</v>
      </c>
      <c r="Q34" s="15">
        <v>18.190000000000001</v>
      </c>
      <c r="R34" s="15"/>
      <c r="U34" s="11"/>
      <c r="V34" s="11"/>
      <c r="W34" s="12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8" ht="14.25" customHeight="1">
      <c r="A35" s="16">
        <v>5</v>
      </c>
      <c r="B35" s="12">
        <v>205</v>
      </c>
      <c r="C35" s="12" t="s">
        <v>19</v>
      </c>
      <c r="D35" s="18" t="s">
        <v>57</v>
      </c>
      <c r="E35" s="19" t="s">
        <v>54</v>
      </c>
      <c r="F35" s="19">
        <v>36435</v>
      </c>
      <c r="G35" s="20" t="s">
        <v>17</v>
      </c>
      <c r="H35" s="21" t="s">
        <v>18</v>
      </c>
      <c r="I35" s="21"/>
      <c r="J35" s="28"/>
      <c r="K35" s="29">
        <f t="shared" si="6"/>
        <v>3.0493055555555551E-3</v>
      </c>
      <c r="L35" s="24">
        <f t="shared" si="1"/>
        <v>43.91</v>
      </c>
      <c r="M35" s="30">
        <f t="shared" si="7"/>
        <v>18.049999999999958</v>
      </c>
      <c r="N35" s="26"/>
      <c r="O35" s="31" t="str">
        <f t="shared" si="5"/>
        <v>КМС</v>
      </c>
      <c r="P35" s="10">
        <v>4</v>
      </c>
      <c r="Q35" s="15">
        <v>23.46</v>
      </c>
      <c r="R35" s="15"/>
      <c r="U35" s="11"/>
      <c r="V35" s="11"/>
      <c r="W35" s="12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8" ht="14.25" customHeight="1">
      <c r="A36" s="16">
        <v>6</v>
      </c>
      <c r="B36" s="12">
        <v>207</v>
      </c>
      <c r="C36" s="12" t="s">
        <v>19</v>
      </c>
      <c r="D36" s="18" t="s">
        <v>58</v>
      </c>
      <c r="E36" s="19" t="s">
        <v>54</v>
      </c>
      <c r="F36" s="19">
        <v>36571</v>
      </c>
      <c r="G36" s="20" t="s">
        <v>17</v>
      </c>
      <c r="H36" s="21" t="s">
        <v>18</v>
      </c>
      <c r="I36" s="21"/>
      <c r="J36" s="28"/>
      <c r="K36" s="29">
        <f t="shared" si="6"/>
        <v>3.0763888888888889E-3</v>
      </c>
      <c r="L36" s="24">
        <f t="shared" si="1"/>
        <v>44.3</v>
      </c>
      <c r="M36" s="30">
        <f t="shared" si="7"/>
        <v>20.389999999999997</v>
      </c>
      <c r="N36" s="26"/>
      <c r="O36" s="31" t="str">
        <f t="shared" si="5"/>
        <v>КМС</v>
      </c>
      <c r="P36" s="10">
        <v>4</v>
      </c>
      <c r="Q36" s="15">
        <v>25.8</v>
      </c>
      <c r="R36" s="15"/>
      <c r="U36" s="11"/>
      <c r="V36" s="11"/>
      <c r="W36" s="12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8" ht="14.25" customHeight="1">
      <c r="A37" s="16">
        <v>7</v>
      </c>
      <c r="B37" s="12">
        <v>199</v>
      </c>
      <c r="C37" s="12" t="s">
        <v>14</v>
      </c>
      <c r="D37" s="18" t="s">
        <v>59</v>
      </c>
      <c r="E37" s="19" t="s">
        <v>54</v>
      </c>
      <c r="F37" s="19">
        <v>36680</v>
      </c>
      <c r="G37" s="20" t="s">
        <v>21</v>
      </c>
      <c r="H37" s="21" t="s">
        <v>29</v>
      </c>
      <c r="I37" s="21"/>
      <c r="J37" s="28"/>
      <c r="K37" s="29">
        <f t="shared" si="6"/>
        <v>3.0851851851851852E-3</v>
      </c>
      <c r="L37" s="24">
        <f t="shared" si="1"/>
        <v>44.426000000000002</v>
      </c>
      <c r="M37" s="30">
        <f t="shared" si="7"/>
        <v>21.149999999999995</v>
      </c>
      <c r="N37" s="26"/>
      <c r="O37" s="31" t="str">
        <f t="shared" si="5"/>
        <v>КМС</v>
      </c>
      <c r="P37" s="10">
        <v>4</v>
      </c>
      <c r="Q37" s="15">
        <v>26.56</v>
      </c>
      <c r="R37" s="15"/>
      <c r="U37" s="11"/>
      <c r="V37" s="11"/>
      <c r="W37" s="12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8" ht="14.25" customHeight="1">
      <c r="A38" s="16">
        <v>8</v>
      </c>
      <c r="B38" s="12">
        <v>203</v>
      </c>
      <c r="C38" s="12" t="s">
        <v>19</v>
      </c>
      <c r="D38" s="18" t="s">
        <v>60</v>
      </c>
      <c r="E38" s="19" t="s">
        <v>54</v>
      </c>
      <c r="F38" s="19">
        <v>36296</v>
      </c>
      <c r="G38" s="20" t="s">
        <v>21</v>
      </c>
      <c r="H38" s="21" t="s">
        <v>18</v>
      </c>
      <c r="I38" s="21"/>
      <c r="J38" s="28"/>
      <c r="K38" s="29">
        <f t="shared" si="6"/>
        <v>3.1166666666666665E-3</v>
      </c>
      <c r="L38" s="24">
        <f t="shared" si="1"/>
        <v>44.88</v>
      </c>
      <c r="M38" s="30">
        <f t="shared" si="7"/>
        <v>23.869999999999976</v>
      </c>
      <c r="N38" s="26"/>
      <c r="O38" s="31" t="str">
        <f t="shared" si="5"/>
        <v>I разр.</v>
      </c>
      <c r="P38" s="10">
        <v>4</v>
      </c>
      <c r="Q38" s="15">
        <v>29.28</v>
      </c>
      <c r="R38" s="15"/>
      <c r="U38" s="11"/>
      <c r="V38" s="11"/>
      <c r="W38" s="12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8" ht="14.25" customHeight="1" thickBot="1">
      <c r="A39" s="32">
        <v>9</v>
      </c>
      <c r="B39" s="33">
        <v>204</v>
      </c>
      <c r="C39" s="33" t="s">
        <v>14</v>
      </c>
      <c r="D39" s="34" t="s">
        <v>61</v>
      </c>
      <c r="E39" s="35" t="s">
        <v>54</v>
      </c>
      <c r="F39" s="35">
        <v>36327</v>
      </c>
      <c r="G39" s="36" t="s">
        <v>26</v>
      </c>
      <c r="H39" s="37" t="s">
        <v>18</v>
      </c>
      <c r="I39" s="37"/>
      <c r="J39" s="38"/>
      <c r="K39" s="39">
        <f t="shared" si="6"/>
        <v>3.5305555555555559E-3</v>
      </c>
      <c r="L39" s="24">
        <f t="shared" si="1"/>
        <v>50.84</v>
      </c>
      <c r="M39" s="40">
        <f t="shared" si="7"/>
        <v>59.630000000000024</v>
      </c>
      <c r="N39" s="41"/>
      <c r="O39" s="42" t="str">
        <f t="shared" si="5"/>
        <v>II разр.</v>
      </c>
      <c r="P39" s="10">
        <v>5</v>
      </c>
      <c r="Q39" s="15">
        <v>5.04</v>
      </c>
      <c r="R39" s="15"/>
      <c r="U39" s="11"/>
      <c r="V39" s="11"/>
      <c r="W39" s="12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8" ht="14.25" customHeight="1" thickTop="1">
      <c r="A40" s="16">
        <v>1</v>
      </c>
      <c r="B40" s="12">
        <v>211</v>
      </c>
      <c r="C40" s="12" t="s">
        <v>19</v>
      </c>
      <c r="D40" s="18" t="s">
        <v>62</v>
      </c>
      <c r="E40" s="19" t="s">
        <v>63</v>
      </c>
      <c r="F40" s="19">
        <v>35979</v>
      </c>
      <c r="G40" s="20" t="s">
        <v>64</v>
      </c>
      <c r="H40" s="21" t="s">
        <v>31</v>
      </c>
      <c r="I40" s="21"/>
      <c r="J40" s="28"/>
      <c r="K40" s="29">
        <f t="shared" si="6"/>
        <v>2.8010416666666665E-3</v>
      </c>
      <c r="L40" s="24">
        <f t="shared" si="1"/>
        <v>40.335000000000001</v>
      </c>
      <c r="M40" s="30">
        <f>(K40-K$40)*86400</f>
        <v>0</v>
      </c>
      <c r="N40" s="26"/>
      <c r="O40" s="31" t="s">
        <v>64</v>
      </c>
      <c r="P40" s="10">
        <v>4</v>
      </c>
      <c r="Q40" s="15">
        <v>2.0099999999999998</v>
      </c>
      <c r="R40" s="15"/>
      <c r="U40" s="11"/>
      <c r="V40" s="11"/>
      <c r="W40" s="12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8" ht="14.25" customHeight="1">
      <c r="A41" s="16">
        <v>2</v>
      </c>
      <c r="B41" s="12">
        <v>212</v>
      </c>
      <c r="C41" s="12" t="s">
        <v>14</v>
      </c>
      <c r="D41" s="18" t="s">
        <v>65</v>
      </c>
      <c r="E41" s="19" t="s">
        <v>63</v>
      </c>
      <c r="F41" s="19">
        <v>35363</v>
      </c>
      <c r="G41" s="20" t="s">
        <v>64</v>
      </c>
      <c r="H41" s="21" t="s">
        <v>31</v>
      </c>
      <c r="I41" s="21"/>
      <c r="J41" s="28"/>
      <c r="K41" s="29">
        <f t="shared" si="6"/>
        <v>2.9113425925925925E-3</v>
      </c>
      <c r="L41" s="24">
        <f t="shared" si="1"/>
        <v>41.923000000000002</v>
      </c>
      <c r="M41" s="30">
        <f t="shared" ref="M41:M43" si="8">(K41-K$40)*86400</f>
        <v>9.5300000000000082</v>
      </c>
      <c r="N41" s="26"/>
      <c r="O41" s="31" t="str">
        <f>IF(K41&lt;=269/86400,"КМС",IF(K41&lt;=288/86400,"I разр.",IF(K41&lt;=309.8/86400,"II разр.",IF(K41&lt;=336.8/86400,"III разр.",IF(K41&lt;=369.2/86400,"I юн.",IF(K41&lt;=412.4/86400,"II юн.",IF(K41&lt;=466.4/86400,"III юн.","")))))))</f>
        <v>КМС</v>
      </c>
      <c r="P41" s="10">
        <v>4</v>
      </c>
      <c r="Q41" s="15">
        <v>11.54</v>
      </c>
      <c r="R41" s="15"/>
      <c r="U41" s="11"/>
      <c r="V41" s="11"/>
      <c r="W41" s="12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8" ht="14.25" customHeight="1">
      <c r="A42" s="16">
        <v>3</v>
      </c>
      <c r="B42" s="12">
        <v>210</v>
      </c>
      <c r="C42" s="12" t="s">
        <v>19</v>
      </c>
      <c r="D42" s="18" t="s">
        <v>66</v>
      </c>
      <c r="E42" s="19" t="s">
        <v>63</v>
      </c>
      <c r="F42" s="19"/>
      <c r="G42" s="20"/>
      <c r="H42" s="21" t="s">
        <v>33</v>
      </c>
      <c r="I42" s="21"/>
      <c r="J42" s="28"/>
      <c r="K42" s="29">
        <f t="shared" si="6"/>
        <v>2.9957175925925924E-3</v>
      </c>
      <c r="L42" s="24">
        <f t="shared" si="1"/>
        <v>43.137999999999998</v>
      </c>
      <c r="M42" s="30">
        <f t="shared" si="8"/>
        <v>16.819999999999993</v>
      </c>
      <c r="N42" s="26"/>
      <c r="O42" s="31" t="str">
        <f>IF(K42&lt;=269/86400,"КМС",IF(K42&lt;=288/86400,"I разр.",IF(K42&lt;=309.8/86400,"II разр.",IF(K42&lt;=336.8/86400,"III разр.",IF(K42&lt;=369.2/86400,"I юн.",IF(K42&lt;=412.4/86400,"II юн.",IF(K42&lt;=466.4/86400,"III юн.","")))))))</f>
        <v>КМС</v>
      </c>
      <c r="P42" s="10">
        <v>4</v>
      </c>
      <c r="Q42" s="15">
        <v>18.829999999999998</v>
      </c>
      <c r="R42" s="15"/>
      <c r="U42" s="11"/>
      <c r="V42" s="11"/>
      <c r="W42" s="12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1:38" ht="14.25" customHeight="1">
      <c r="A43" s="16">
        <v>4</v>
      </c>
      <c r="B43" s="12">
        <v>215</v>
      </c>
      <c r="C43" s="12" t="s">
        <v>14</v>
      </c>
      <c r="D43" s="18" t="s">
        <v>67</v>
      </c>
      <c r="E43" s="19" t="s">
        <v>63</v>
      </c>
      <c r="F43" s="19">
        <v>35870</v>
      </c>
      <c r="G43" s="20" t="s">
        <v>17</v>
      </c>
      <c r="H43" s="21" t="s">
        <v>31</v>
      </c>
      <c r="I43" s="21"/>
      <c r="J43" s="28"/>
      <c r="K43" s="29">
        <f t="shared" si="6"/>
        <v>3.0959490740740743E-3</v>
      </c>
      <c r="L43" s="24">
        <f t="shared" si="1"/>
        <v>44.581000000000003</v>
      </c>
      <c r="M43" s="30">
        <f t="shared" si="8"/>
        <v>25.480000000000032</v>
      </c>
      <c r="N43" s="26"/>
      <c r="O43" s="31" t="s">
        <v>21</v>
      </c>
      <c r="P43" s="10">
        <v>4</v>
      </c>
      <c r="Q43" s="15">
        <v>27.49</v>
      </c>
      <c r="R43" s="15"/>
      <c r="U43" s="11"/>
      <c r="V43" s="11"/>
      <c r="W43" s="12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8" ht="3" customHeight="1" thickBot="1">
      <c r="A44" s="32"/>
      <c r="B44" s="33"/>
      <c r="C44" s="33"/>
      <c r="D44" s="34"/>
      <c r="E44" s="36"/>
      <c r="F44" s="36"/>
      <c r="G44" s="37"/>
      <c r="H44" s="37"/>
      <c r="I44" s="37"/>
      <c r="J44" s="43"/>
      <c r="K44" s="44"/>
      <c r="L44" s="45"/>
      <c r="M44" s="46"/>
      <c r="N44" s="46"/>
      <c r="O44" s="32"/>
      <c r="P44" s="10"/>
      <c r="Q44" s="15"/>
      <c r="R44" s="15"/>
      <c r="U44" s="11"/>
      <c r="V44" s="11"/>
      <c r="W44" s="12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8" ht="9.75" customHeight="1" thickTop="1"/>
    <row r="46" spans="1:38" s="47" customFormat="1" ht="14.25" customHeight="1">
      <c r="B46" s="48" t="s">
        <v>68</v>
      </c>
      <c r="C46" s="48"/>
      <c r="D46" s="49"/>
      <c r="E46" s="49"/>
      <c r="F46" s="49"/>
      <c r="G46" s="50"/>
      <c r="H46" s="50"/>
      <c r="K46" s="50" t="s">
        <v>69</v>
      </c>
      <c r="L46" s="50" t="s">
        <v>69</v>
      </c>
      <c r="M46" s="48"/>
      <c r="N46" s="48"/>
      <c r="O46" s="48"/>
      <c r="P46" s="51"/>
    </row>
    <row r="47" spans="1:38" s="47" customFormat="1" ht="14.25" customHeight="1">
      <c r="B47" s="48" t="s">
        <v>70</v>
      </c>
      <c r="C47" s="48"/>
      <c r="D47" s="52"/>
      <c r="E47" s="53"/>
      <c r="F47" s="54"/>
      <c r="G47" s="50"/>
      <c r="H47" s="50"/>
      <c r="I47" s="55"/>
      <c r="K47" s="50" t="s">
        <v>71</v>
      </c>
      <c r="L47" s="50" t="s">
        <v>71</v>
      </c>
      <c r="M47" s="48"/>
      <c r="N47" s="48"/>
      <c r="O47" s="48"/>
      <c r="P47" s="51"/>
    </row>
    <row r="48" spans="1:38" s="47" customFormat="1" ht="14.25" customHeight="1">
      <c r="A48" s="31"/>
      <c r="B48" s="56"/>
      <c r="C48" s="56"/>
      <c r="D48" s="57"/>
      <c r="E48" s="58"/>
      <c r="F48" s="59"/>
      <c r="G48" s="59"/>
      <c r="H48" s="60"/>
      <c r="I48" s="61"/>
      <c r="J48" s="61"/>
      <c r="K48" s="50" t="s">
        <v>72</v>
      </c>
      <c r="L48" s="50" t="s">
        <v>73</v>
      </c>
      <c r="M48" s="62"/>
      <c r="N48" s="63"/>
      <c r="O48" s="63"/>
      <c r="P48" s="31"/>
      <c r="Q48" s="64"/>
      <c r="R48" s="65"/>
      <c r="S48" s="65"/>
      <c r="V48" s="66"/>
      <c r="W48" s="66"/>
      <c r="X48" s="67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47" customFormat="1" ht="14.25" customHeight="1">
      <c r="A49" s="31"/>
      <c r="B49" s="56"/>
      <c r="C49" s="56"/>
      <c r="D49" s="57"/>
      <c r="E49" s="58"/>
      <c r="F49" s="59"/>
      <c r="G49" s="59"/>
      <c r="H49" s="60"/>
      <c r="I49" s="61"/>
      <c r="J49" s="61"/>
      <c r="K49" s="68"/>
      <c r="L49" s="50"/>
      <c r="M49" s="62"/>
      <c r="N49" s="63"/>
      <c r="O49" s="63"/>
      <c r="P49" s="31"/>
      <c r="Q49" s="64"/>
      <c r="R49" s="65"/>
      <c r="S49" s="65"/>
      <c r="V49" s="66"/>
      <c r="W49" s="66"/>
      <c r="X49" s="67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</row>
    <row r="50" spans="1:38" s="47" customFormat="1">
      <c r="B50" s="48" t="s">
        <v>74</v>
      </c>
    </row>
    <row r="51" spans="1:38" ht="21.6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</row>
    <row r="52" spans="1:38" s="47" customFormat="1"/>
    <row r="53" spans="1:38" s="47" customFormat="1" ht="17.25" customHeight="1">
      <c r="A53" s="72" t="s">
        <v>75</v>
      </c>
      <c r="B53" s="72"/>
      <c r="C53" s="72"/>
      <c r="D53" s="72"/>
      <c r="E53" s="69"/>
      <c r="F53" s="70"/>
      <c r="G53" s="69"/>
      <c r="H53" s="73" t="s">
        <v>76</v>
      </c>
      <c r="I53" s="73"/>
      <c r="J53" s="73"/>
      <c r="K53" s="73"/>
      <c r="L53" s="73"/>
      <c r="M53" s="73"/>
      <c r="N53" s="73"/>
      <c r="O53" s="73"/>
      <c r="P53" s="31"/>
      <c r="Q53" s="71"/>
      <c r="R53" s="65"/>
      <c r="S53" s="65"/>
      <c r="T53" s="66"/>
      <c r="U53" s="66"/>
      <c r="V53" s="66"/>
      <c r="W53" s="66"/>
      <c r="X53" s="67"/>
      <c r="Y53" s="66"/>
      <c r="Z53" s="66"/>
      <c r="AA53" s="66"/>
      <c r="AB53" s="66"/>
      <c r="AC53" s="66"/>
      <c r="AD53" s="66"/>
      <c r="AE53" s="66"/>
      <c r="AF53" s="66"/>
    </row>
  </sheetData>
  <dataConsolidate/>
  <mergeCells count="8">
    <mergeCell ref="A53:D53"/>
    <mergeCell ref="H53:O53"/>
    <mergeCell ref="A1:O1"/>
    <mergeCell ref="A2:O2"/>
    <mergeCell ref="A3:O3"/>
    <mergeCell ref="A4:D4"/>
    <mergeCell ref="I4:O4"/>
    <mergeCell ref="C6:I6"/>
  </mergeCells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1000_21 (3)</vt:lpstr>
      <vt:lpstr>'1000_21 (3)'!Заголовки_для_печати</vt:lpstr>
      <vt:lpstr>'1000_21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2016-04-02T15:30:09Z</cp:lastPrinted>
  <dcterms:created xsi:type="dcterms:W3CDTF">2016-04-02T15:15:35Z</dcterms:created>
  <dcterms:modified xsi:type="dcterms:W3CDTF">2016-04-02T15:30:16Z</dcterms:modified>
</cp:coreProperties>
</file>