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40" windowHeight="9210"/>
  </bookViews>
  <sheets>
    <sheet name="1000_22" sheetId="1" r:id="rId1"/>
  </sheets>
  <externalReferences>
    <externalReference r:id="rId2"/>
  </externalReferences>
  <definedNames>
    <definedName name="D_d1">[1]const!$C$4</definedName>
    <definedName name="D_d2">[1]const!$C$5</definedName>
    <definedName name="E" localSheetId="0">'1000_22'!#REF!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1" localSheetId="0">'1000_22'!#REF!</definedName>
    <definedName name="Women1000_2">#REF!</definedName>
    <definedName name="_xlnm.Print_Titles" localSheetId="0">'1000_22'!$2:$4</definedName>
    <definedName name="_xlnm.Print_Area" localSheetId="0">'1000_22'!$A$1:$P$44</definedName>
  </definedNames>
  <calcPr calcId="125725"/>
</workbook>
</file>

<file path=xl/calcChain.xml><?xml version="1.0" encoding="utf-8"?>
<calcChain xmlns="http://schemas.openxmlformats.org/spreadsheetml/2006/main">
  <c r="L13" i="1"/>
  <c r="L10"/>
  <c r="L29"/>
  <c r="N29" s="1"/>
  <c r="L12"/>
  <c r="N12" s="1"/>
  <c r="L11"/>
  <c r="P11" s="1"/>
  <c r="L9"/>
  <c r="P9" s="1"/>
  <c r="L8"/>
  <c r="N8" s="1"/>
  <c r="L6"/>
  <c r="C6"/>
  <c r="J4"/>
  <c r="A3"/>
  <c r="A2"/>
  <c r="N13" l="1"/>
  <c r="N10"/>
  <c r="P8"/>
  <c r="N9"/>
  <c r="P10"/>
  <c r="N11"/>
  <c r="P29"/>
</calcChain>
</file>

<file path=xl/sharedStrings.xml><?xml version="1.0" encoding="utf-8"?>
<sst xmlns="http://schemas.openxmlformats.org/spreadsheetml/2006/main" count="91" uniqueCount="57">
  <si>
    <t>г.Коломна КЦ "Коломна"</t>
  </si>
  <si>
    <t>1.23,00</t>
  </si>
  <si>
    <t>1.17,50</t>
  </si>
  <si>
    <t>Место</t>
  </si>
  <si>
    <t>№</t>
  </si>
  <si>
    <t>Дорожка</t>
  </si>
  <si>
    <t>Фамилия, Имя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</si>
  <si>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</si>
  <si>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</si>
  <si>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</si>
  <si>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</si>
  <si>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</si>
  <si>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</si>
  <si>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</si>
  <si>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</si>
  <si>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>Алешкова Дарья</t>
  </si>
  <si>
    <t>ст</t>
  </si>
  <si>
    <t>Москва</t>
  </si>
  <si>
    <t>Комов А.В.</t>
  </si>
  <si>
    <t xml:space="preserve">Таунгавер Ирина </t>
  </si>
  <si>
    <t>ср</t>
  </si>
  <si>
    <t>I разр.</t>
  </si>
  <si>
    <t>Московская область</t>
  </si>
  <si>
    <t>Пятышина А.В.</t>
  </si>
  <si>
    <t>i</t>
  </si>
  <si>
    <t xml:space="preserve">Лой Мария </t>
  </si>
  <si>
    <t>II разр.</t>
  </si>
  <si>
    <t>Агафошина Т.Н.</t>
  </si>
  <si>
    <t xml:space="preserve">Бобкова Анна </t>
  </si>
  <si>
    <t>25.11.2000</t>
  </si>
  <si>
    <t>Куксов А.И.</t>
  </si>
  <si>
    <t xml:space="preserve">Федорова Надежда </t>
  </si>
  <si>
    <t>жен</t>
  </si>
  <si>
    <t>КМС</t>
  </si>
  <si>
    <t>Республика Чувашия</t>
  </si>
  <si>
    <t>Куликов К.С.</t>
  </si>
  <si>
    <t>МС</t>
  </si>
  <si>
    <t>Трандафилова Елена</t>
  </si>
  <si>
    <t>.</t>
  </si>
  <si>
    <t>Горбунова В.Н.</t>
  </si>
  <si>
    <t>Начало: 17:55</t>
  </si>
  <si>
    <t>t льда: -6,3</t>
  </si>
  <si>
    <t>Окончание: 18:02</t>
  </si>
  <si>
    <t>t воздуха: +14,3</t>
  </si>
  <si>
    <t>влажность: 39 %</t>
  </si>
  <si>
    <t>Стартер: Е.Грошков</t>
  </si>
  <si>
    <t xml:space="preserve">Юноши </t>
  </si>
  <si>
    <t>3000 метров</t>
  </si>
  <si>
    <t>1.17,00</t>
  </si>
  <si>
    <t>1.10,50</t>
  </si>
  <si>
    <t xml:space="preserve">Опарин Иван </t>
  </si>
  <si>
    <t>муж</t>
  </si>
  <si>
    <t>Н.Новгород</t>
  </si>
  <si>
    <t>Начало: 18:02</t>
  </si>
  <si>
    <t>Окончание: 18:07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</si>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</sst>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5">
    <font>
      <sz val="10"/>
      <name val="Arial"/>
    </font>
    <font>
      <b/>
      <sz val="16"/>
      <name val="Monotype Corsiva"/>
      <family val="4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3" fillId="0" borderId="0" xfId="1" applyFont="1"/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4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Fill="1" applyBorder="1" applyAlignment="1">
      <alignment horizontal="center" vertical="justify"/>
    </xf>
    <xf numFmtId="0" fontId="9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2" fillId="0" borderId="0" xfId="1" applyBorder="1" applyAlignment="1">
      <alignment wrapText="1"/>
    </xf>
    <xf numFmtId="0" fontId="3" fillId="0" borderId="2" xfId="1" applyFont="1" applyBorder="1" applyAlignment="1">
      <alignment horizontal="center" vertical="justify"/>
    </xf>
    <xf numFmtId="0" fontId="3" fillId="0" borderId="2" xfId="1" applyFont="1" applyFill="1" applyBorder="1" applyAlignment="1">
      <alignment horizontal="center" vertical="justify"/>
    </xf>
    <xf numFmtId="0" fontId="3" fillId="0" borderId="2" xfId="1" applyFont="1" applyFill="1" applyBorder="1" applyAlignment="1">
      <alignment horizontal="left" vertical="justify"/>
    </xf>
    <xf numFmtId="14" fontId="3" fillId="0" borderId="2" xfId="1" applyNumberFormat="1" applyFont="1" applyFill="1" applyBorder="1" applyAlignment="1">
      <alignment horizontal="center" vertical="justify"/>
    </xf>
    <xf numFmtId="0" fontId="3" fillId="0" borderId="2" xfId="1" applyFont="1" applyFill="1" applyBorder="1" applyAlignment="1">
      <alignment vertical="justify"/>
    </xf>
    <xf numFmtId="164" fontId="3" fillId="0" borderId="2" xfId="1" applyNumberFormat="1" applyFont="1" applyBorder="1" applyAlignment="1">
      <alignment vertical="justify"/>
    </xf>
    <xf numFmtId="165" fontId="7" fillId="0" borderId="3" xfId="0" applyNumberFormat="1" applyFont="1" applyBorder="1" applyAlignment="1">
      <alignment horizontal="left" vertical="justify"/>
    </xf>
    <xf numFmtId="166" fontId="3" fillId="0" borderId="3" xfId="0" applyNumberFormat="1" applyFont="1" applyBorder="1" applyAlignment="1">
      <alignment horizontal="left" vertical="justify"/>
    </xf>
    <xf numFmtId="167" fontId="3" fillId="0" borderId="4" xfId="0" applyNumberFormat="1" applyFont="1" applyBorder="1" applyAlignment="1">
      <alignment horizontal="left" vertical="justify" wrapText="1"/>
    </xf>
    <xf numFmtId="0" fontId="7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/>
    </xf>
    <xf numFmtId="0" fontId="3" fillId="0" borderId="0" xfId="1" applyFont="1" applyBorder="1" applyAlignment="1">
      <alignment horizontal="center" vertical="justify"/>
    </xf>
    <xf numFmtId="0" fontId="3" fillId="0" borderId="0" xfId="1" applyFont="1" applyFill="1" applyBorder="1" applyAlignment="1">
      <alignment horizontal="left" vertical="justify"/>
    </xf>
    <xf numFmtId="14" fontId="3" fillId="0" borderId="0" xfId="1" applyNumberFormat="1" applyFont="1" applyFill="1" applyBorder="1" applyAlignment="1">
      <alignment horizontal="center" vertical="justify"/>
    </xf>
    <xf numFmtId="0" fontId="3" fillId="0" borderId="0" xfId="1" applyFont="1" applyFill="1" applyBorder="1" applyAlignment="1">
      <alignment vertical="justify"/>
    </xf>
    <xf numFmtId="164" fontId="3" fillId="0" borderId="0" xfId="1" applyNumberFormat="1" applyFont="1" applyBorder="1" applyAlignment="1">
      <alignment vertical="justify"/>
    </xf>
    <xf numFmtId="165" fontId="7" fillId="0" borderId="0" xfId="0" applyNumberFormat="1" applyFont="1" applyBorder="1" applyAlignment="1">
      <alignment horizontal="left" vertical="justify"/>
    </xf>
    <xf numFmtId="166" fontId="3" fillId="0" borderId="0" xfId="0" applyNumberFormat="1" applyFont="1" applyBorder="1" applyAlignment="1">
      <alignment horizontal="left" vertical="justify"/>
    </xf>
    <xf numFmtId="167" fontId="3" fillId="0" borderId="0" xfId="0" applyNumberFormat="1" applyFont="1" applyBorder="1" applyAlignment="1">
      <alignment horizontal="left" vertical="justify" wrapText="1"/>
    </xf>
    <xf numFmtId="0" fontId="3" fillId="0" borderId="0" xfId="0" applyFont="1" applyBorder="1" applyAlignment="1">
      <alignment horizontal="center" vertical="justify"/>
    </xf>
    <xf numFmtId="0" fontId="3" fillId="0" borderId="0" xfId="1" applyFont="1" applyBorder="1" applyAlignment="1">
      <alignment vertical="justify"/>
    </xf>
    <xf numFmtId="0" fontId="3" fillId="0" borderId="1" xfId="1" applyFont="1" applyBorder="1" applyAlignment="1">
      <alignment horizontal="center" vertical="justify"/>
    </xf>
    <xf numFmtId="0" fontId="3" fillId="0" borderId="1" xfId="1" applyFont="1" applyFill="1" applyBorder="1" applyAlignment="1">
      <alignment horizontal="center" vertical="justify"/>
    </xf>
    <xf numFmtId="0" fontId="3" fillId="0" borderId="1" xfId="1" applyFont="1" applyFill="1" applyBorder="1" applyAlignment="1">
      <alignment horizontal="left" vertical="justify"/>
    </xf>
    <xf numFmtId="14" fontId="3" fillId="0" borderId="1" xfId="1" applyNumberFormat="1" applyFont="1" applyFill="1" applyBorder="1" applyAlignment="1">
      <alignment horizontal="center" vertical="justify"/>
    </xf>
    <xf numFmtId="0" fontId="3" fillId="0" borderId="1" xfId="1" applyFont="1" applyFill="1" applyBorder="1" applyAlignment="1">
      <alignment vertical="justify"/>
    </xf>
    <xf numFmtId="0" fontId="3" fillId="0" borderId="1" xfId="1" applyFont="1" applyBorder="1" applyAlignment="1">
      <alignment vertical="justify"/>
    </xf>
    <xf numFmtId="165" fontId="7" fillId="0" borderId="1" xfId="0" applyNumberFormat="1" applyFont="1" applyBorder="1" applyAlignment="1">
      <alignment horizontal="left" vertical="justify"/>
    </xf>
    <xf numFmtId="166" fontId="3" fillId="0" borderId="1" xfId="0" applyNumberFormat="1" applyFont="1" applyBorder="1" applyAlignment="1">
      <alignment horizontal="left" vertical="justify"/>
    </xf>
    <xf numFmtId="167" fontId="3" fillId="0" borderId="1" xfId="0" applyNumberFormat="1" applyFont="1" applyBorder="1" applyAlignment="1">
      <alignment horizontal="left" vertical="justify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justify"/>
    </xf>
    <xf numFmtId="165" fontId="7" fillId="0" borderId="1" xfId="1" applyNumberFormat="1" applyFont="1" applyBorder="1" applyAlignment="1">
      <alignment horizontal="left" vertical="justify"/>
    </xf>
    <xf numFmtId="166" fontId="3" fillId="0" borderId="1" xfId="1" applyNumberFormat="1" applyFont="1" applyBorder="1" applyAlignment="1">
      <alignment horizontal="left" vertical="justify"/>
    </xf>
    <xf numFmtId="167" fontId="3" fillId="0" borderId="1" xfId="1" applyNumberFormat="1" applyFont="1" applyBorder="1" applyAlignment="1">
      <alignment horizontal="left" vertical="justify" wrapText="1"/>
    </xf>
    <xf numFmtId="165" fontId="7" fillId="0" borderId="0" xfId="1" applyNumberFormat="1" applyFont="1" applyBorder="1" applyAlignment="1">
      <alignment horizontal="left" vertical="justify"/>
    </xf>
    <xf numFmtId="166" fontId="3" fillId="0" borderId="0" xfId="1" applyNumberFormat="1" applyFont="1" applyBorder="1" applyAlignment="1">
      <alignment horizontal="left" vertical="justify"/>
    </xf>
    <xf numFmtId="167" fontId="3" fillId="0" borderId="0" xfId="1" applyNumberFormat="1" applyFont="1" applyBorder="1" applyAlignment="1">
      <alignment horizontal="left" vertical="justify" wrapText="1"/>
    </xf>
    <xf numFmtId="0" fontId="3" fillId="0" borderId="0" xfId="0" applyFont="1"/>
    <xf numFmtId="0" fontId="11" fillId="0" borderId="0" xfId="0" applyFont="1"/>
    <xf numFmtId="0" fontId="12" fillId="0" borderId="0" xfId="0" applyFont="1" applyFill="1"/>
    <xf numFmtId="165" fontId="11" fillId="0" borderId="0" xfId="0" applyNumberFormat="1" applyFont="1"/>
    <xf numFmtId="0" fontId="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vertical="justify" wrapText="1"/>
    </xf>
    <xf numFmtId="0" fontId="3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left" vertical="justify" wrapText="1"/>
    </xf>
    <xf numFmtId="14" fontId="3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vertical="justify"/>
    </xf>
    <xf numFmtId="164" fontId="3" fillId="0" borderId="0" xfId="0" applyNumberFormat="1" applyFont="1" applyBorder="1" applyAlignment="1">
      <alignment vertical="justify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left" vertical="justify" wrapText="1"/>
    </xf>
    <xf numFmtId="14" fontId="3" fillId="0" borderId="0" xfId="1" applyNumberFormat="1" applyFont="1" applyFill="1" applyBorder="1" applyAlignment="1">
      <alignment horizontal="center" vertical="justify" wrapText="1"/>
    </xf>
    <xf numFmtId="0" fontId="3" fillId="0" borderId="0" xfId="1" applyFont="1" applyFill="1" applyBorder="1" applyAlignment="1">
      <alignment horizontal="center" vertical="justify" wrapText="1"/>
    </xf>
    <xf numFmtId="0" fontId="3" fillId="0" borderId="0" xfId="1" applyFont="1" applyFill="1" applyBorder="1" applyAlignment="1">
      <alignment vertical="justify" wrapText="1"/>
    </xf>
    <xf numFmtId="167" fontId="3" fillId="0" borderId="3" xfId="0" applyNumberFormat="1" applyFont="1" applyBorder="1" applyAlignment="1">
      <alignment horizontal="left" vertical="justify" wrapText="1"/>
    </xf>
    <xf numFmtId="0" fontId="3" fillId="0" borderId="1" xfId="1" applyFont="1" applyFill="1" applyBorder="1" applyAlignment="1">
      <alignment horizontal="left" vertical="justify" wrapText="1"/>
    </xf>
    <xf numFmtId="0" fontId="3" fillId="0" borderId="1" xfId="1" applyFont="1" applyFill="1" applyBorder="1" applyAlignment="1">
      <alignment horizontal="center" vertical="justify" wrapText="1"/>
    </xf>
    <xf numFmtId="0" fontId="3" fillId="0" borderId="1" xfId="1" applyFont="1" applyFill="1" applyBorder="1" applyAlignment="1">
      <alignment vertical="justify" wrapText="1"/>
    </xf>
    <xf numFmtId="164" fontId="3" fillId="0" borderId="1" xfId="1" applyNumberFormat="1" applyFont="1" applyFill="1" applyBorder="1" applyAlignment="1">
      <alignment vertical="justify"/>
    </xf>
    <xf numFmtId="0" fontId="13" fillId="0" borderId="0" xfId="0" applyFont="1" applyFill="1"/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justify"/>
    </xf>
    <xf numFmtId="0" fontId="8" fillId="0" borderId="0" xfId="0" applyFont="1" applyFill="1" applyBorder="1" applyAlignment="1">
      <alignment horizontal="right" vertical="justify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8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2</xdr:row>
      <xdr:rowOff>114300</xdr:rowOff>
    </xdr:from>
    <xdr:to>
      <xdr:col>15</xdr:col>
      <xdr:colOff>504825</xdr:colOff>
      <xdr:row>3</xdr:row>
      <xdr:rowOff>171450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704850"/>
          <a:ext cx="923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2</xdr:col>
      <xdr:colOff>171450</xdr:colOff>
      <xdr:row>3</xdr:row>
      <xdr:rowOff>66675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9075"/>
          <a:ext cx="857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104775</xdr:colOff>
      <xdr:row>1</xdr:row>
      <xdr:rowOff>28575</xdr:rowOff>
    </xdr:from>
    <xdr:to>
      <xdr:col>16</xdr:col>
      <xdr:colOff>19050</xdr:colOff>
      <xdr:row>2</xdr:row>
      <xdr:rowOff>95250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76875" y="238125"/>
          <a:ext cx="9715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  <row r="12">
          <cell r="C12" t="str">
            <v>3000 метров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tabColor rgb="FF00B050"/>
  </sheetPr>
  <dimension ref="A1:AL44"/>
  <sheetViews>
    <sheetView tabSelected="1" view="pageBreakPreview" topLeftCell="C4" zoomScale="160" zoomScaleNormal="115" zoomScaleSheetLayoutView="160" workbookViewId="0">
      <selection activeCell="L12" sqref="L12"/>
    </sheetView>
  </sheetViews>
  <sheetFormatPr defaultRowHeight="12.75"/>
  <cols>
    <col min="1" max="1" width="5.5703125" style="1" customWidth="1"/>
    <col min="2" max="2" width="4.7109375" style="1" customWidth="1"/>
    <col min="3" max="3" width="5.28515625" style="1" customWidth="1"/>
    <col min="4" max="4" width="21.85546875" style="1" customWidth="1"/>
    <col min="5" max="5" width="7" style="1" customWidth="1"/>
    <col min="6" max="6" width="13.85546875" style="1" hidden="1" customWidth="1"/>
    <col min="7" max="7" width="7.42578125" style="1" customWidth="1"/>
    <col min="8" max="8" width="20.42578125" style="1" customWidth="1"/>
    <col min="9" max="9" width="24.42578125" style="1" hidden="1" customWidth="1"/>
    <col min="10" max="10" width="0.42578125" style="1" hidden="1" customWidth="1"/>
    <col min="11" max="11" width="0.7109375" style="1" hidden="1" customWidth="1"/>
    <col min="12" max="12" width="8.28515625" style="1" customWidth="1"/>
    <col min="13" max="13" width="0.85546875" style="1" hidden="1" customWidth="1"/>
    <col min="14" max="14" width="8" style="1" customWidth="1"/>
    <col min="15" max="15" width="6.140625" style="1" hidden="1" customWidth="1"/>
    <col min="16" max="16" width="7.85546875" style="1" customWidth="1"/>
    <col min="17" max="17" width="4.140625" style="1" customWidth="1"/>
    <col min="18" max="18" width="7.5703125" style="1" customWidth="1"/>
    <col min="19" max="22" width="9.140625" style="1"/>
    <col min="23" max="23" width="5.42578125" style="1" customWidth="1"/>
    <col min="24" max="24" width="4.28515625" style="1" customWidth="1"/>
    <col min="25" max="25" width="26.85546875" style="1" customWidth="1"/>
    <col min="26" max="16384" width="9.140625" style="1"/>
  </cols>
  <sheetData>
    <row r="1" spans="1:38" ht="16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38" ht="30" customHeight="1">
      <c r="A2" s="93" t="str">
        <f>N_sor1</f>
        <v>Всероссийские соревнования по конькобежному спорту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38" ht="30" customHeight="1">
      <c r="A3" s="93" t="str">
        <f>N_sor2</f>
        <v>"КОЛОМЕНСКИЙ ЛЕД"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38" ht="43.5" customHeight="1" thickBot="1">
      <c r="A4" s="94" t="s">
        <v>0</v>
      </c>
      <c r="B4" s="94"/>
      <c r="C4" s="94"/>
      <c r="D4" s="94"/>
      <c r="E4" s="2"/>
      <c r="F4" s="2"/>
      <c r="G4" s="2"/>
      <c r="H4" s="2"/>
      <c r="I4" s="2"/>
      <c r="J4" s="95" t="str">
        <f>D_d1</f>
        <v>01 апреля 2016 г.</v>
      </c>
      <c r="K4" s="96"/>
      <c r="L4" s="96"/>
      <c r="M4" s="96"/>
      <c r="N4" s="96"/>
      <c r="O4" s="96"/>
      <c r="P4" s="96"/>
    </row>
    <row r="5" spans="1:38" ht="19.149999999999999" customHeight="1" thickTop="1">
      <c r="A5" s="3"/>
      <c r="B5" s="3"/>
      <c r="C5" s="3"/>
      <c r="D5" s="3"/>
      <c r="E5" s="4"/>
      <c r="F5" s="4"/>
      <c r="G5" s="4"/>
      <c r="H5" s="4"/>
      <c r="I5" s="4"/>
      <c r="J5" s="5"/>
      <c r="K5" s="6"/>
      <c r="L5" s="6"/>
      <c r="M5" s="6"/>
      <c r="N5" s="6"/>
      <c r="O5" s="6"/>
      <c r="P5" s="6"/>
    </row>
    <row r="6" spans="1:38" ht="30.75" customHeight="1">
      <c r="B6" s="7"/>
      <c r="C6" s="97" t="str">
        <f>N_dev</f>
        <v>Девушки</v>
      </c>
      <c r="D6" s="97"/>
      <c r="E6" s="97"/>
      <c r="F6" s="97"/>
      <c r="G6" s="97"/>
      <c r="H6" s="97"/>
      <c r="I6" s="97"/>
      <c r="J6" s="97"/>
      <c r="K6" s="7"/>
      <c r="L6" s="8" t="str">
        <f>[1]const!C12</f>
        <v>3000 метров</v>
      </c>
      <c r="M6" s="7"/>
      <c r="N6" s="7"/>
      <c r="O6" s="7"/>
      <c r="P6" s="7"/>
      <c r="Q6" s="9"/>
      <c r="R6" s="1" t="s">
        <v>1</v>
      </c>
      <c r="S6" s="1" t="s">
        <v>2</v>
      </c>
      <c r="V6" s="10"/>
      <c r="W6" s="10"/>
      <c r="X6" s="11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18.75" customHeight="1" thickBot="1">
      <c r="A7" s="12" t="s">
        <v>3</v>
      </c>
      <c r="B7" s="12" t="s">
        <v>4</v>
      </c>
      <c r="C7" s="13" t="s">
        <v>5</v>
      </c>
      <c r="D7" s="12" t="s">
        <v>6</v>
      </c>
      <c r="E7" s="12"/>
      <c r="F7" s="12" t="s">
        <v>7</v>
      </c>
      <c r="G7" s="12" t="s">
        <v>7</v>
      </c>
      <c r="H7" s="12" t="s">
        <v>8</v>
      </c>
      <c r="I7" s="12" t="s">
        <v>8</v>
      </c>
      <c r="J7" s="12" t="s">
        <v>9</v>
      </c>
      <c r="K7" s="12"/>
      <c r="L7" s="14" t="s">
        <v>10</v>
      </c>
      <c r="M7" s="14" t="s">
        <v>11</v>
      </c>
      <c r="N7" s="14" t="s">
        <v>12</v>
      </c>
      <c r="O7" s="12" t="s">
        <v>11</v>
      </c>
      <c r="P7" s="12" t="s">
        <v>13</v>
      </c>
      <c r="Q7" s="9"/>
      <c r="R7" s="15"/>
      <c r="S7" s="15"/>
      <c r="V7" s="10"/>
      <c r="W7" s="10"/>
      <c r="X7" s="11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15" customHeight="1" thickTop="1">
      <c r="A8" s="16">
        <v>1</v>
      </c>
      <c r="B8" s="17">
        <v>140</v>
      </c>
      <c r="C8" s="17" t="s">
        <v>14</v>
      </c>
      <c r="D8" s="18" t="s">
        <v>15</v>
      </c>
      <c r="E8" s="19" t="s">
        <v>16</v>
      </c>
      <c r="F8" s="19"/>
      <c r="G8" s="17"/>
      <c r="H8" s="20" t="s">
        <v>17</v>
      </c>
      <c r="I8" s="18" t="s">
        <v>18</v>
      </c>
      <c r="J8" s="20"/>
      <c r="K8" s="21"/>
      <c r="L8" s="22">
        <f t="shared" ref="L8:L12" si="0">(Q8*60+R8)/86400</f>
        <v>3.335300925925926E-3</v>
      </c>
      <c r="M8" s="23"/>
      <c r="N8" s="24">
        <f>(L8-L$8)*86400</f>
        <v>0</v>
      </c>
      <c r="O8" s="25"/>
      <c r="P8" s="26" t="str">
        <f>IF(L8&lt;=272.9/86400,"МС",IF(L8&lt;=293.2/86400,"КМС",IF(L8&lt;=314.8/86400,"I разр.",IF(L8&lt;=336.4/86400,"II разр.",IF(L8&lt;=363.4/86400,"III разр.",IF(L8&lt;=395.8/86400,"I юн.",""))))))</f>
        <v>КМС</v>
      </c>
      <c r="Q8" s="9">
        <v>4</v>
      </c>
      <c r="R8" s="15">
        <v>48.17</v>
      </c>
      <c r="S8" s="15"/>
      <c r="V8" s="10"/>
      <c r="W8" s="10"/>
      <c r="X8" s="11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15" customHeight="1">
      <c r="A9" s="27">
        <v>2</v>
      </c>
      <c r="B9" s="11">
        <v>125</v>
      </c>
      <c r="C9" s="11" t="s">
        <v>14</v>
      </c>
      <c r="D9" s="28" t="s">
        <v>19</v>
      </c>
      <c r="E9" s="29" t="s">
        <v>20</v>
      </c>
      <c r="F9" s="29">
        <v>37116</v>
      </c>
      <c r="G9" s="11" t="s">
        <v>21</v>
      </c>
      <c r="H9" s="30" t="s">
        <v>22</v>
      </c>
      <c r="I9" s="28" t="s">
        <v>23</v>
      </c>
      <c r="J9" s="30"/>
      <c r="K9" s="31"/>
      <c r="L9" s="32">
        <f t="shared" si="0"/>
        <v>3.4626157407407409E-3</v>
      </c>
      <c r="M9" s="33"/>
      <c r="N9" s="34">
        <f>(L9-L$8)*86400</f>
        <v>11.000000000000009</v>
      </c>
      <c r="O9" s="25"/>
      <c r="P9" s="35" t="str">
        <f>IF(L9&lt;=272.9/86400,"МС",IF(L9&lt;=293.2/86400,"КМС",IF(L9&lt;=314.8/86400,"I разр.",IF(L9&lt;=336.4/86400,"II разр.",IF(L9&lt;=363.4/86400,"III разр.",IF(L9&lt;=395.8/86400,"I юн.",""))))))</f>
        <v>I разр.</v>
      </c>
      <c r="Q9" s="9">
        <v>4</v>
      </c>
      <c r="R9" s="15">
        <v>59.17</v>
      </c>
      <c r="S9" s="15"/>
      <c r="V9" s="10"/>
      <c r="W9" s="10"/>
      <c r="X9" s="11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15" customHeight="1">
      <c r="A10" s="27">
        <v>3</v>
      </c>
      <c r="B10" s="11">
        <v>123</v>
      </c>
      <c r="C10" s="11" t="s">
        <v>24</v>
      </c>
      <c r="D10" s="28" t="s">
        <v>25</v>
      </c>
      <c r="E10" s="29" t="s">
        <v>20</v>
      </c>
      <c r="F10" s="29">
        <v>36956</v>
      </c>
      <c r="G10" s="11" t="s">
        <v>26</v>
      </c>
      <c r="H10" s="30" t="s">
        <v>22</v>
      </c>
      <c r="I10" s="28" t="s">
        <v>27</v>
      </c>
      <c r="J10" s="30"/>
      <c r="K10" s="36"/>
      <c r="L10" s="32">
        <f>(Q10*60+R10)/86400</f>
        <v>3.511458333333333E-3</v>
      </c>
      <c r="M10" s="33"/>
      <c r="N10" s="34">
        <f>(L10-L$8)*86400</f>
        <v>15.219999999999963</v>
      </c>
      <c r="O10" s="25"/>
      <c r="P10" s="35" t="str">
        <f>IF(L10&lt;=272.9/86400,"МС",IF(L10&lt;=293.2/86400,"КМС",IF(L10&lt;=314.8/86400,"I разр.",IF(L10&lt;=336.4/86400,"II разр.",IF(L10&lt;=363.4/86400,"III разр.",IF(L10&lt;=395.8/86400,"I юн.",""))))))</f>
        <v>I разр.</v>
      </c>
      <c r="Q10" s="9">
        <v>5</v>
      </c>
      <c r="R10" s="15">
        <v>3.39</v>
      </c>
      <c r="S10" s="15"/>
      <c r="V10" s="10"/>
      <c r="W10" s="10"/>
      <c r="X10" s="11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5" customHeight="1" thickBot="1">
      <c r="A11" s="37">
        <v>4</v>
      </c>
      <c r="B11" s="38">
        <v>120</v>
      </c>
      <c r="C11" s="38" t="s">
        <v>24</v>
      </c>
      <c r="D11" s="39" t="s">
        <v>28</v>
      </c>
      <c r="E11" s="40" t="s">
        <v>20</v>
      </c>
      <c r="F11" s="40" t="s">
        <v>29</v>
      </c>
      <c r="G11" s="38" t="s">
        <v>21</v>
      </c>
      <c r="H11" s="41" t="s">
        <v>22</v>
      </c>
      <c r="I11" s="39" t="s">
        <v>30</v>
      </c>
      <c r="J11" s="41"/>
      <c r="K11" s="42"/>
      <c r="L11" s="43">
        <f t="shared" si="0"/>
        <v>3.5207175925925926E-3</v>
      </c>
      <c r="M11" s="44"/>
      <c r="N11" s="45">
        <f>(L11-L$8)*86400</f>
        <v>16.019999999999996</v>
      </c>
      <c r="O11" s="46"/>
      <c r="P11" s="47" t="str">
        <f>IF(L11&lt;=272.9/86400,"МС",IF(L11&lt;=293.2/86400,"КМС",IF(L11&lt;=314.8/86400,"I разр.",IF(L11&lt;=336.4/86400,"II разр.",IF(L11&lt;=363.4/86400,"III разр.",IF(L11&lt;=395.8/86400,"I юн.",""))))))</f>
        <v>I разр.</v>
      </c>
      <c r="Q11" s="9">
        <v>5</v>
      </c>
      <c r="R11" s="15">
        <v>4.1900000000000004</v>
      </c>
      <c r="S11" s="15"/>
      <c r="V11" s="10"/>
      <c r="W11" s="10"/>
      <c r="X11" s="11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15" customHeight="1" thickTop="1">
      <c r="A12" s="27">
        <v>1</v>
      </c>
      <c r="B12" s="11">
        <v>150</v>
      </c>
      <c r="C12" s="11" t="s">
        <v>24</v>
      </c>
      <c r="D12" s="28" t="s">
        <v>31</v>
      </c>
      <c r="E12" s="29" t="s">
        <v>32</v>
      </c>
      <c r="F12" s="29">
        <v>33486</v>
      </c>
      <c r="G12" s="11" t="s">
        <v>33</v>
      </c>
      <c r="H12" s="30" t="s">
        <v>34</v>
      </c>
      <c r="I12" s="28" t="s">
        <v>35</v>
      </c>
      <c r="J12" s="30"/>
      <c r="K12" s="36"/>
      <c r="L12" s="32">
        <f t="shared" si="0"/>
        <v>3.2657407407407405E-3</v>
      </c>
      <c r="M12" s="33"/>
      <c r="N12" s="34">
        <f>(L12-L$12)*86400</f>
        <v>0</v>
      </c>
      <c r="O12" s="25"/>
      <c r="P12" s="35" t="s">
        <v>36</v>
      </c>
      <c r="Q12" s="9">
        <v>4</v>
      </c>
      <c r="R12" s="15">
        <v>42.16</v>
      </c>
      <c r="S12" s="15"/>
      <c r="V12" s="10"/>
      <c r="W12" s="10"/>
      <c r="X12" s="11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15" customHeight="1">
      <c r="A13" s="27">
        <v>2</v>
      </c>
      <c r="B13" s="11">
        <v>148</v>
      </c>
      <c r="C13" s="11" t="s">
        <v>14</v>
      </c>
      <c r="D13" s="28" t="s">
        <v>37</v>
      </c>
      <c r="E13" s="29" t="s">
        <v>32</v>
      </c>
      <c r="F13" s="29" t="s">
        <v>38</v>
      </c>
      <c r="G13" s="11"/>
      <c r="H13" s="30" t="s">
        <v>17</v>
      </c>
      <c r="I13" s="28" t="s">
        <v>39</v>
      </c>
      <c r="J13" s="30"/>
      <c r="K13" s="36"/>
      <c r="L13" s="32">
        <f>(Q13*60+R13)/86400</f>
        <v>3.3718749999999999E-3</v>
      </c>
      <c r="M13" s="33"/>
      <c r="N13" s="34">
        <f>(L13-L$12)*86400</f>
        <v>9.1700000000000106</v>
      </c>
      <c r="O13" s="25"/>
      <c r="P13" s="35" t="s">
        <v>33</v>
      </c>
      <c r="Q13" s="9">
        <v>4</v>
      </c>
      <c r="R13" s="15">
        <v>51.33</v>
      </c>
      <c r="S13" s="15"/>
      <c r="V13" s="10"/>
      <c r="W13" s="10"/>
      <c r="X13" s="11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5.25" customHeight="1" thickBot="1">
      <c r="A14" s="37"/>
      <c r="B14" s="38"/>
      <c r="C14" s="38"/>
      <c r="D14" s="39"/>
      <c r="E14" s="40"/>
      <c r="F14" s="38"/>
      <c r="G14" s="38"/>
      <c r="H14" s="41"/>
      <c r="I14" s="38"/>
      <c r="J14" s="41"/>
      <c r="K14" s="42"/>
      <c r="L14" s="48"/>
      <c r="M14" s="49"/>
      <c r="N14" s="50"/>
      <c r="O14" s="50"/>
      <c r="P14" s="37"/>
      <c r="Q14" s="9"/>
      <c r="R14" s="15"/>
      <c r="S14" s="15"/>
      <c r="V14" s="10"/>
      <c r="W14" s="10"/>
      <c r="X14" s="11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13.5" customHeight="1" thickTop="1">
      <c r="A15" s="27"/>
      <c r="B15" s="11"/>
      <c r="C15" s="11"/>
      <c r="D15" s="28"/>
      <c r="E15" s="29"/>
      <c r="F15" s="11"/>
      <c r="G15" s="11"/>
      <c r="H15" s="30"/>
      <c r="I15" s="11"/>
      <c r="J15" s="30"/>
      <c r="K15" s="36"/>
      <c r="L15" s="51"/>
      <c r="M15" s="52"/>
      <c r="N15" s="53"/>
      <c r="O15" s="53"/>
      <c r="P15" s="27"/>
      <c r="Q15" s="9"/>
      <c r="R15" s="15"/>
      <c r="S15" s="15"/>
      <c r="V15" s="10"/>
      <c r="W15" s="10"/>
      <c r="X15" s="11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54" customFormat="1" ht="15" customHeight="1">
      <c r="B16" s="55" t="s">
        <v>40</v>
      </c>
      <c r="D16" s="56"/>
      <c r="E16" s="56"/>
      <c r="F16" s="56"/>
      <c r="G16" s="57"/>
      <c r="H16" s="57"/>
      <c r="L16" s="57" t="s">
        <v>41</v>
      </c>
      <c r="P16" s="58"/>
    </row>
    <row r="17" spans="1:38" s="54" customFormat="1" ht="15" customHeight="1">
      <c r="B17" s="55" t="s">
        <v>42</v>
      </c>
      <c r="D17" s="59"/>
      <c r="E17" s="60"/>
      <c r="F17" s="61"/>
      <c r="G17" s="57"/>
      <c r="H17" s="57"/>
      <c r="I17" s="62"/>
      <c r="L17" s="57" t="s">
        <v>43</v>
      </c>
      <c r="P17" s="58"/>
    </row>
    <row r="18" spans="1:38" s="54" customFormat="1" ht="16.5" customHeight="1">
      <c r="A18" s="35"/>
      <c r="B18" s="63"/>
      <c r="C18" s="63"/>
      <c r="D18" s="64"/>
      <c r="E18" s="65"/>
      <c r="F18" s="66"/>
      <c r="G18" s="66"/>
      <c r="H18" s="62"/>
      <c r="I18" s="67"/>
      <c r="J18" s="67"/>
      <c r="K18" s="68"/>
      <c r="L18" s="57" t="s">
        <v>44</v>
      </c>
      <c r="M18" s="33"/>
      <c r="N18" s="34"/>
      <c r="O18" s="34"/>
      <c r="P18" s="35"/>
      <c r="Q18" s="69"/>
      <c r="R18" s="70"/>
      <c r="S18" s="70"/>
      <c r="V18" s="71"/>
      <c r="W18" s="71"/>
      <c r="X18" s="63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ht="21.6" customHeight="1">
      <c r="A19" s="54"/>
      <c r="B19" s="55" t="s">
        <v>45</v>
      </c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4"/>
      <c r="N19" s="54"/>
      <c r="O19" s="54"/>
      <c r="P19" s="54"/>
      <c r="Q19" s="54"/>
      <c r="R19" s="54"/>
    </row>
    <row r="20" spans="1:38" ht="21.6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1:38" ht="21.6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38" ht="21.6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38" ht="21.6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38" ht="21.6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38" ht="21.6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38" ht="21.6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38" ht="21.6" customHeight="1">
      <c r="B27" s="7"/>
      <c r="C27" s="89" t="s">
        <v>46</v>
      </c>
      <c r="D27" s="89"/>
      <c r="E27" s="89"/>
      <c r="F27" s="89"/>
      <c r="G27" s="89"/>
      <c r="H27" s="89"/>
      <c r="I27" s="89"/>
      <c r="J27" s="7"/>
      <c r="K27" s="8" t="s">
        <v>47</v>
      </c>
      <c r="L27" s="8" t="s">
        <v>47</v>
      </c>
      <c r="M27" s="7"/>
      <c r="N27" s="7"/>
      <c r="O27" s="7"/>
      <c r="P27" s="72"/>
      <c r="Q27" s="10" t="s">
        <v>48</v>
      </c>
      <c r="R27" s="10" t="s">
        <v>49</v>
      </c>
    </row>
    <row r="28" spans="1:38" ht="21.6" customHeight="1" thickBot="1">
      <c r="A28" s="12" t="s">
        <v>3</v>
      </c>
      <c r="B28" s="12" t="s">
        <v>4</v>
      </c>
      <c r="C28" s="13" t="s">
        <v>5</v>
      </c>
      <c r="D28" s="12" t="s">
        <v>6</v>
      </c>
      <c r="E28" s="12"/>
      <c r="F28" s="12"/>
      <c r="G28" s="12" t="s">
        <v>7</v>
      </c>
      <c r="H28" s="12" t="s">
        <v>8</v>
      </c>
      <c r="I28" s="12" t="s">
        <v>9</v>
      </c>
      <c r="J28" s="12"/>
      <c r="K28" s="14" t="s">
        <v>10</v>
      </c>
      <c r="L28" s="14" t="s">
        <v>10</v>
      </c>
      <c r="M28" s="14" t="s">
        <v>11</v>
      </c>
      <c r="N28" s="14" t="s">
        <v>12</v>
      </c>
      <c r="O28" s="12" t="s">
        <v>11</v>
      </c>
      <c r="P28" s="12" t="s">
        <v>13</v>
      </c>
      <c r="Q28" s="72"/>
      <c r="R28" s="15"/>
      <c r="S28" s="15"/>
    </row>
    <row r="29" spans="1:38" ht="15" customHeight="1" thickTop="1">
      <c r="A29" s="27">
        <v>1</v>
      </c>
      <c r="B29" s="17">
        <v>219</v>
      </c>
      <c r="C29" s="17" t="s">
        <v>24</v>
      </c>
      <c r="D29" s="73" t="s">
        <v>50</v>
      </c>
      <c r="E29" s="74" t="s">
        <v>51</v>
      </c>
      <c r="F29" s="74">
        <v>34118</v>
      </c>
      <c r="G29" s="75"/>
      <c r="H29" s="76" t="s">
        <v>52</v>
      </c>
      <c r="I29" s="76"/>
      <c r="J29" s="21"/>
      <c r="K29" s="22">
        <v>3.0458333333333336E-3</v>
      </c>
      <c r="L29" s="22">
        <f>(Q29*60+R29)/86400</f>
        <v>3.0458333333333336E-3</v>
      </c>
      <c r="M29" s="23"/>
      <c r="N29" s="77">
        <f>(L29-L29)*86400</f>
        <v>0</v>
      </c>
      <c r="O29" s="25"/>
      <c r="P29" s="26" t="str">
        <f>IF(L29&lt;=269/86400,"КМС",IF(L29&lt;=288/86400,"I разр.",IF(L29&lt;=309.8/86400,"II разр.",IF(L29&lt;=336.8/86400,"III разр.",IF(L29&lt;=369.2/86400,"I юн.",IF(L29&lt;=412.4/86400,"II юн.",IF(L29&lt;=466.4/86400,"III юн.","")))))))</f>
        <v>КМС</v>
      </c>
      <c r="Q29" s="72">
        <v>4</v>
      </c>
      <c r="R29" s="15">
        <v>23.16</v>
      </c>
      <c r="S29" s="15">
        <v>48.73</v>
      </c>
    </row>
    <row r="30" spans="1:38" ht="2.25" customHeight="1" thickBot="1">
      <c r="A30" s="37"/>
      <c r="B30" s="38"/>
      <c r="C30" s="38"/>
      <c r="D30" s="78"/>
      <c r="E30" s="79"/>
      <c r="F30" s="79"/>
      <c r="G30" s="80"/>
      <c r="H30" s="80"/>
      <c r="I30" s="80"/>
      <c r="J30" s="81"/>
      <c r="K30" s="48"/>
      <c r="L30" s="48"/>
      <c r="M30" s="49"/>
      <c r="N30" s="50"/>
      <c r="O30" s="50"/>
      <c r="P30" s="37"/>
      <c r="Q30" s="72"/>
      <c r="R30" s="15"/>
      <c r="S30" s="15"/>
    </row>
    <row r="31" spans="1:38" ht="23.25" customHeight="1" thickTop="1"/>
    <row r="32" spans="1:38" ht="15" customHeight="1">
      <c r="A32" s="54"/>
      <c r="B32" s="55" t="s">
        <v>53</v>
      </c>
      <c r="C32" s="55"/>
      <c r="D32" s="82"/>
      <c r="E32" s="82"/>
      <c r="F32" s="82"/>
      <c r="G32" s="57"/>
      <c r="H32" s="57"/>
      <c r="I32" s="54"/>
      <c r="J32" s="54"/>
      <c r="K32" s="54"/>
      <c r="L32" s="57" t="s">
        <v>41</v>
      </c>
      <c r="M32" s="55"/>
      <c r="N32" s="55"/>
      <c r="O32" s="55"/>
      <c r="P32" s="58"/>
      <c r="Q32" s="54"/>
      <c r="R32" s="54"/>
    </row>
    <row r="33" spans="1:32" ht="15" customHeight="1">
      <c r="A33" s="54"/>
      <c r="B33" s="55" t="s">
        <v>54</v>
      </c>
      <c r="C33" s="55"/>
      <c r="D33" s="83"/>
      <c r="E33" s="84"/>
      <c r="F33" s="85"/>
      <c r="G33" s="57"/>
      <c r="H33" s="57"/>
      <c r="I33" s="62"/>
      <c r="J33" s="54"/>
      <c r="K33" s="54"/>
      <c r="L33" s="57" t="s">
        <v>43</v>
      </c>
      <c r="M33" s="55"/>
      <c r="N33" s="55"/>
      <c r="O33" s="55"/>
      <c r="P33" s="58"/>
      <c r="Q33" s="54"/>
      <c r="R33" s="54"/>
    </row>
    <row r="34" spans="1:32" ht="1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7" t="s">
        <v>44</v>
      </c>
      <c r="M34" s="54"/>
      <c r="N34" s="54"/>
      <c r="O34" s="54"/>
      <c r="P34" s="54"/>
      <c r="Q34" s="54"/>
      <c r="R34" s="54"/>
    </row>
    <row r="35" spans="1:32" ht="1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7"/>
      <c r="M35" s="54"/>
      <c r="N35" s="54"/>
      <c r="O35" s="54"/>
      <c r="P35" s="54"/>
      <c r="Q35" s="54"/>
      <c r="R35" s="54"/>
    </row>
    <row r="36" spans="1:32" ht="21.6" customHeight="1">
      <c r="A36" s="54"/>
      <c r="B36" s="55" t="s">
        <v>45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</row>
    <row r="37" spans="1:32" ht="21.6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32" ht="21.6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1:32" ht="21.6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</row>
    <row r="40" spans="1:32" ht="9.7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</row>
    <row r="41" spans="1:32" ht="9.75" customHeigh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</row>
    <row r="42" spans="1:32" s="54" customFormat="1"/>
    <row r="43" spans="1:32" s="54" customFormat="1"/>
    <row r="44" spans="1:32" s="54" customFormat="1" ht="17.25" customHeight="1">
      <c r="A44" s="90" t="s">
        <v>55</v>
      </c>
      <c r="B44" s="90"/>
      <c r="C44" s="90"/>
      <c r="D44" s="90"/>
      <c r="E44" s="86"/>
      <c r="F44" s="87"/>
      <c r="G44" s="86"/>
      <c r="H44" s="91" t="s">
        <v>56</v>
      </c>
      <c r="I44" s="91"/>
      <c r="J44" s="91"/>
      <c r="K44" s="91"/>
      <c r="L44" s="91"/>
      <c r="M44" s="91"/>
      <c r="N44" s="91"/>
      <c r="O44" s="91"/>
      <c r="P44" s="35"/>
      <c r="Q44" s="88"/>
      <c r="R44" s="70"/>
      <c r="S44" s="70"/>
      <c r="T44" s="71"/>
      <c r="U44" s="71"/>
      <c r="V44" s="71"/>
      <c r="W44" s="71"/>
      <c r="X44" s="63"/>
      <c r="Y44" s="71"/>
      <c r="Z44" s="71"/>
      <c r="AA44" s="71"/>
      <c r="AB44" s="71"/>
      <c r="AC44" s="71"/>
      <c r="AD44" s="71"/>
      <c r="AE44" s="71"/>
      <c r="AF44" s="71"/>
    </row>
  </sheetData>
  <dataConsolidate/>
  <mergeCells count="9">
    <mergeCell ref="C27:I27"/>
    <mergeCell ref="A44:D44"/>
    <mergeCell ref="H44:O44"/>
    <mergeCell ref="A1:P1"/>
    <mergeCell ref="A2:P2"/>
    <mergeCell ref="A3:P3"/>
    <mergeCell ref="A4:D4"/>
    <mergeCell ref="J4:P4"/>
    <mergeCell ref="C6:J6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1000_22</vt:lpstr>
      <vt:lpstr>'1000_22'!Заголовки_для_печати</vt:lpstr>
      <vt:lpstr>'1000_22'!Область_печати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Шумбасова А.А.</cp:lastModifiedBy>
  <dcterms:created xsi:type="dcterms:W3CDTF">2016-04-01T15:20:03Z</dcterms:created>
  <dcterms:modified xsi:type="dcterms:W3CDTF">2016-04-21T11:37:18Z</dcterms:modified>
</cp:coreProperties>
</file>