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1000_01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1">'1000_01'!$B$7:$B$48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'1000_01'!$2:$4</definedName>
    <definedName name="_xlnm.Print_Area" localSheetId="0">'1000_01'!$A$1:$R$65</definedName>
  </definedNames>
  <calcPr calcId="124519" fullCalcOnLoad="1"/>
</workbook>
</file>

<file path=xl/calcChain.xml><?xml version="1.0" encoding="utf-8"?>
<calcChain xmlns="http://schemas.openxmlformats.org/spreadsheetml/2006/main">
  <c r="P46" i="1"/>
  <c r="N45"/>
  <c r="L45"/>
  <c r="P45" s="1"/>
  <c r="N44"/>
  <c r="L44"/>
  <c r="L43"/>
  <c r="N43" s="1"/>
  <c r="L42"/>
  <c r="P42" s="1"/>
  <c r="L41"/>
  <c r="N41" s="1"/>
  <c r="L40"/>
  <c r="P40" s="1"/>
  <c r="L39"/>
  <c r="N39" s="1"/>
  <c r="L38"/>
  <c r="P38" s="1"/>
  <c r="L37"/>
  <c r="N37" s="1"/>
  <c r="L36"/>
  <c r="P36" s="1"/>
  <c r="L35"/>
  <c r="N35" s="1"/>
  <c r="L34"/>
  <c r="P34" s="1"/>
  <c r="L33"/>
  <c r="N33" s="1"/>
  <c r="L32"/>
  <c r="P32" s="1"/>
  <c r="L31"/>
  <c r="N31" s="1"/>
  <c r="L30"/>
  <c r="P30" s="1"/>
  <c r="P29"/>
  <c r="M29"/>
  <c r="L29"/>
  <c r="N29" s="1"/>
  <c r="L28"/>
  <c r="N28" s="1"/>
  <c r="N27"/>
  <c r="L27"/>
  <c r="P27" s="1"/>
  <c r="L26"/>
  <c r="N26" s="1"/>
  <c r="N25"/>
  <c r="L25"/>
  <c r="P25" s="1"/>
  <c r="L24"/>
  <c r="N24" s="1"/>
  <c r="N23"/>
  <c r="L23"/>
  <c r="P23" s="1"/>
  <c r="L22"/>
  <c r="N22" s="1"/>
  <c r="N21"/>
  <c r="L21"/>
  <c r="P21" s="1"/>
  <c r="L20"/>
  <c r="N20" s="1"/>
  <c r="N19"/>
  <c r="L19"/>
  <c r="P19" s="1"/>
  <c r="L18"/>
  <c r="N18" s="1"/>
  <c r="N17"/>
  <c r="L17"/>
  <c r="P17" s="1"/>
  <c r="P16"/>
  <c r="M16"/>
  <c r="L16"/>
  <c r="N16" s="1"/>
  <c r="L15"/>
  <c r="N15" s="1"/>
  <c r="L14"/>
  <c r="P14" s="1"/>
  <c r="N13"/>
  <c r="L13"/>
  <c r="P13" s="1"/>
  <c r="P12"/>
  <c r="M12"/>
  <c r="L12"/>
  <c r="N12" s="1"/>
  <c r="P11"/>
  <c r="M11"/>
  <c r="L11"/>
  <c r="N11" s="1"/>
  <c r="L10"/>
  <c r="N10" s="1"/>
  <c r="N9"/>
  <c r="L9"/>
  <c r="P9" s="1"/>
  <c r="L8"/>
  <c r="N8" s="1"/>
  <c r="N7"/>
  <c r="L7"/>
  <c r="P7" s="1"/>
  <c r="L5"/>
  <c r="C5"/>
  <c r="J4"/>
  <c r="A3"/>
  <c r="A2"/>
  <c r="P8" l="1"/>
  <c r="P10"/>
  <c r="N14"/>
  <c r="P15"/>
  <c r="P18"/>
  <c r="P20"/>
  <c r="P22"/>
  <c r="P24"/>
  <c r="P26"/>
  <c r="P28"/>
  <c r="N30"/>
  <c r="P31"/>
  <c r="N32"/>
  <c r="P33"/>
  <c r="N34"/>
  <c r="P35"/>
  <c r="N36"/>
  <c r="P37"/>
  <c r="N38"/>
  <c r="P39"/>
  <c r="N40"/>
  <c r="N42"/>
  <c r="P43"/>
  <c r="M14"/>
  <c r="M42"/>
</calcChain>
</file>

<file path=xl/sharedStrings.xml><?xml version="1.0" encoding="utf-8"?>
<sst xmlns="http://schemas.openxmlformats.org/spreadsheetml/2006/main" count="268" uniqueCount="105">
  <si>
    <t>г.Коломна КЦ "Коломна"</t>
  </si>
  <si>
    <t>1.17,00</t>
  </si>
  <si>
    <t>1.10,50</t>
  </si>
  <si>
    <t>Место</t>
  </si>
  <si>
    <t>№</t>
  </si>
  <si>
    <t>Дорожка</t>
  </si>
  <si>
    <t>Фамилия, Имя</t>
  </si>
  <si>
    <t>Возр.группа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</si>
  <si>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</si>
  <si>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</si>
  <si>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</si>
  <si>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</si>
  <si>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</si>
  <si>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</si>
  <si>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</si>
  <si>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</si>
  <si>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 xml:space="preserve">Дагаев Александр </t>
  </si>
  <si>
    <t>ср</t>
  </si>
  <si>
    <t>КМС</t>
  </si>
  <si>
    <t>Санкт-Петербург</t>
  </si>
  <si>
    <t>Бычкова Т.Н.</t>
  </si>
  <si>
    <t>i</t>
  </si>
  <si>
    <t xml:space="preserve">Никулин Илья </t>
  </si>
  <si>
    <t>Куликов К.С.</t>
  </si>
  <si>
    <t xml:space="preserve">Зайцев Кирилл </t>
  </si>
  <si>
    <t>17.05.2001</t>
  </si>
  <si>
    <t>II разр.</t>
  </si>
  <si>
    <t>Ивановская область</t>
  </si>
  <si>
    <t>Казелина О.Н. 
Казелин А.С.</t>
  </si>
  <si>
    <t xml:space="preserve">Хисмятуллин Карим </t>
  </si>
  <si>
    <t>I разр.</t>
  </si>
  <si>
    <t>Дементьев Д.Н.</t>
  </si>
  <si>
    <t xml:space="preserve">Бусыгин Александр </t>
  </si>
  <si>
    <t>Гришин В.В.</t>
  </si>
  <si>
    <t xml:space="preserve">Росляков Кирилл </t>
  </si>
  <si>
    <t>Московская область</t>
  </si>
  <si>
    <t>Симарева Л.Н.</t>
  </si>
  <si>
    <t xml:space="preserve">Ивушкин Максим </t>
  </si>
  <si>
    <t>Казелин С.Н.</t>
  </si>
  <si>
    <t xml:space="preserve">Алексеев Константин </t>
  </si>
  <si>
    <t>Голубева Е.В.</t>
  </si>
  <si>
    <t xml:space="preserve">Василевский Тимофей </t>
  </si>
  <si>
    <t xml:space="preserve">Иванов Сергей </t>
  </si>
  <si>
    <t xml:space="preserve">Соболев Тимофеей </t>
  </si>
  <si>
    <t>III разр.</t>
  </si>
  <si>
    <t>Водяницкий Иван</t>
  </si>
  <si>
    <t>Республика Беларусь (Минск)</t>
  </si>
  <si>
    <t>Морозова Е.Е.</t>
  </si>
  <si>
    <t xml:space="preserve">Галкин Георгий </t>
  </si>
  <si>
    <t>Авсиевич Никита</t>
  </si>
  <si>
    <t xml:space="preserve">Спирин Павел </t>
  </si>
  <si>
    <t>Пятышина А.В.</t>
  </si>
  <si>
    <t>Наумов Иван</t>
  </si>
  <si>
    <t>Кочеткова М.А.</t>
  </si>
  <si>
    <t>Емельяненко Даниил</t>
  </si>
  <si>
    <t>I юн</t>
  </si>
  <si>
    <t>Илясова О.М.</t>
  </si>
  <si>
    <t xml:space="preserve">Климков Семен </t>
  </si>
  <si>
    <t>Савельева Г.И. 
Савельев В.Г.</t>
  </si>
  <si>
    <t>Федоров Максим</t>
  </si>
  <si>
    <t>Жулькова А.Л.</t>
  </si>
  <si>
    <t>Жарский Андрей</t>
  </si>
  <si>
    <t>Республика Беларусь</t>
  </si>
  <si>
    <t>Герман Андрей</t>
  </si>
  <si>
    <t xml:space="preserve">Мухин Федор </t>
  </si>
  <si>
    <t>Кондратеня Кирилл</t>
  </si>
  <si>
    <t>Зайцева И.В.</t>
  </si>
  <si>
    <t>Гильфанов Денис</t>
  </si>
  <si>
    <t>Свердловская область</t>
  </si>
  <si>
    <t>Филимонов Иван</t>
  </si>
  <si>
    <t>Белина Н.А., Кувшинова О.А.</t>
  </si>
  <si>
    <t xml:space="preserve">Соколов Михаил </t>
  </si>
  <si>
    <t>Илюшин Владимир</t>
  </si>
  <si>
    <t>Гаврильчик Роман</t>
  </si>
  <si>
    <t>Прусова Е.В.</t>
  </si>
  <si>
    <t xml:space="preserve">Логинов Сергей </t>
  </si>
  <si>
    <t>ст</t>
  </si>
  <si>
    <t xml:space="preserve">Пучков Леонид </t>
  </si>
  <si>
    <t>05.04.1999</t>
  </si>
  <si>
    <t xml:space="preserve">Подольский Александр </t>
  </si>
  <si>
    <t>24.04.1999</t>
  </si>
  <si>
    <t xml:space="preserve">Кулыба Андрей </t>
  </si>
  <si>
    <t xml:space="preserve">Титов Владислав </t>
  </si>
  <si>
    <t xml:space="preserve">Алескеров Гариб </t>
  </si>
  <si>
    <t xml:space="preserve">Космачев Владимир </t>
  </si>
  <si>
    <t>Лабков Артем</t>
  </si>
  <si>
    <t>Лядова И.С.</t>
  </si>
  <si>
    <t xml:space="preserve">Кузьмишкин Александр </t>
  </si>
  <si>
    <t>Куксов А.И.</t>
  </si>
  <si>
    <t xml:space="preserve">Болгов Евгени </t>
  </si>
  <si>
    <t>юн</t>
  </si>
  <si>
    <t>МС</t>
  </si>
  <si>
    <t>Гуцалов Максим</t>
  </si>
  <si>
    <t>муж</t>
  </si>
  <si>
    <t>Москва</t>
  </si>
  <si>
    <t xml:space="preserve">Бычков Иван </t>
  </si>
  <si>
    <t>DNF</t>
  </si>
  <si>
    <t>Начало: 17:00</t>
  </si>
  <si>
    <t>t льда: -6,3</t>
  </si>
  <si>
    <t>Окончание: 17:35</t>
  </si>
  <si>
    <t>t воздуха: +14,3</t>
  </si>
  <si>
    <t>влажность: 39 %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</si>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</sst>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/ss.00"/>
    <numFmt numFmtId="165" formatCode="0.000"/>
    <numFmt numFmtId="166" formatCode="00.00"/>
    <numFmt numFmtId="167" formatCode="mm/ss.00"/>
  </numFmts>
  <fonts count="14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0" fontId="2" fillId="0" borderId="0" xfId="0" applyFont="1" applyFill="1" applyBorder="1" applyAlignment="1">
      <alignment vertical="justify"/>
    </xf>
    <xf numFmtId="164" fontId="6" fillId="0" borderId="0" xfId="0" applyNumberFormat="1" applyFont="1" applyBorder="1" applyAlignment="1">
      <alignment horizontal="left" vertical="justify"/>
    </xf>
    <xf numFmtId="165" fontId="2" fillId="0" borderId="0" xfId="0" applyNumberFormat="1" applyFont="1" applyBorder="1" applyAlignment="1">
      <alignment horizontal="left" vertical="justify"/>
    </xf>
    <xf numFmtId="166" fontId="2" fillId="0" borderId="0" xfId="0" applyNumberFormat="1" applyFont="1" applyBorder="1" applyAlignment="1">
      <alignment horizontal="left" vertical="justify" wrapText="1"/>
    </xf>
    <xf numFmtId="0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167" fontId="2" fillId="0" borderId="0" xfId="0" applyNumberFormat="1" applyFont="1" applyFill="1" applyBorder="1" applyAlignment="1">
      <alignment vertical="justify"/>
    </xf>
    <xf numFmtId="167" fontId="2" fillId="0" borderId="2" xfId="0" applyNumberFormat="1" applyFont="1" applyFill="1" applyBorder="1" applyAlignment="1">
      <alignment vertical="justify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164" fontId="6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justify" wrapText="1"/>
    </xf>
    <xf numFmtId="0" fontId="2" fillId="0" borderId="1" xfId="0" applyFont="1" applyBorder="1" applyAlignment="1">
      <alignment vertical="justify"/>
    </xf>
    <xf numFmtId="164" fontId="2" fillId="0" borderId="0" xfId="0" applyNumberFormat="1" applyFont="1" applyBorder="1" applyAlignment="1">
      <alignment horizontal="left" vertical="justify"/>
    </xf>
    <xf numFmtId="0" fontId="10" fillId="0" borderId="0" xfId="0" applyFont="1"/>
    <xf numFmtId="0" fontId="11" fillId="0" borderId="0" xfId="0" applyFont="1" applyFill="1"/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justify"/>
    </xf>
    <xf numFmtId="0" fontId="10" fillId="0" borderId="0" xfId="0" applyFont="1" applyFill="1" applyBorder="1" applyAlignment="1">
      <alignment horizontal="left" vertical="justify" wrapText="1"/>
    </xf>
    <xf numFmtId="14" fontId="10" fillId="0" borderId="0" xfId="0" applyNumberFormat="1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vertical="justify" wrapText="1"/>
    </xf>
    <xf numFmtId="167" fontId="2" fillId="0" borderId="0" xfId="0" applyNumberFormat="1" applyFont="1" applyBorder="1" applyAlignment="1">
      <alignment vertical="justify"/>
    </xf>
    <xf numFmtId="165" fontId="10" fillId="0" borderId="0" xfId="0" applyNumberFormat="1" applyFont="1" applyBorder="1" applyAlignment="1">
      <alignment horizontal="left" vertical="justify"/>
    </xf>
    <xf numFmtId="166" fontId="10" fillId="0" borderId="0" xfId="0" applyNumberFormat="1" applyFont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justify"/>
    </xf>
    <xf numFmtId="0" fontId="12" fillId="0" borderId="0" xfId="0" applyFont="1" applyFill="1" applyBorder="1" applyAlignment="1">
      <alignment horizontal="center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horizontal="right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33173</xdr:colOff>
      <xdr:row>1</xdr:row>
      <xdr:rowOff>183932</xdr:rowOff>
    </xdr:from>
    <xdr:to>
      <xdr:col>15</xdr:col>
      <xdr:colOff>501540</xdr:colOff>
      <xdr:row>2</xdr:row>
      <xdr:rowOff>288707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29148" y="450632"/>
          <a:ext cx="877942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37443</xdr:rowOff>
    </xdr:from>
    <xdr:to>
      <xdr:col>2</xdr:col>
      <xdr:colOff>76200</xdr:colOff>
      <xdr:row>3</xdr:row>
      <xdr:rowOff>8868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7443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58792</xdr:colOff>
      <xdr:row>0</xdr:row>
      <xdr:rowOff>26276</xdr:rowOff>
    </xdr:from>
    <xdr:to>
      <xdr:col>15</xdr:col>
      <xdr:colOff>470009</xdr:colOff>
      <xdr:row>1</xdr:row>
      <xdr:rowOff>140576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54767" y="26276"/>
          <a:ext cx="820792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10">
          <cell r="C10" t="str">
            <v>1500 метров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tabColor rgb="FF00B050"/>
  </sheetPr>
  <dimension ref="A1:AL65"/>
  <sheetViews>
    <sheetView tabSelected="1" view="pageBreakPreview" topLeftCell="A40" zoomScale="145" zoomScaleSheetLayoutView="145" workbookViewId="0">
      <selection activeCell="D29" sqref="D29"/>
    </sheetView>
  </sheetViews>
  <sheetFormatPr defaultRowHeight="12.75"/>
  <cols>
    <col min="1" max="1" width="5.5703125" style="2" customWidth="1"/>
    <col min="2" max="2" width="6.140625" style="2" customWidth="1"/>
    <col min="3" max="3" width="7.7109375" style="2" customWidth="1"/>
    <col min="4" max="4" width="21.7109375" style="2" customWidth="1"/>
    <col min="5" max="5" width="9.28515625" style="2" customWidth="1"/>
    <col min="6" max="6" width="9.85546875" style="2" hidden="1" customWidth="1"/>
    <col min="7" max="7" width="9.140625" style="2" customWidth="1"/>
    <col min="8" max="8" width="20.7109375" style="2" customWidth="1"/>
    <col min="9" max="9" width="26" style="2" hidden="1" customWidth="1"/>
    <col min="10" max="10" width="27" style="2" hidden="1" customWidth="1"/>
    <col min="11" max="11" width="0.7109375" style="2" hidden="1" customWidth="1"/>
    <col min="12" max="12" width="8.140625" style="2" customWidth="1"/>
    <col min="13" max="13" width="1.42578125" style="2" hidden="1" customWidth="1"/>
    <col min="14" max="14" width="6.140625" style="2" customWidth="1"/>
    <col min="15" max="15" width="6.42578125" style="2" hidden="1" customWidth="1"/>
    <col min="16" max="16" width="7.85546875" style="2" customWidth="1"/>
    <col min="17" max="17" width="4.140625" style="2" hidden="1" customWidth="1"/>
    <col min="18" max="18" width="7.28515625" style="2" hidden="1" customWidth="1"/>
    <col min="19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8" ht="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8" ht="23.2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8" ht="23.25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8" ht="25.5" customHeight="1" thickBot="1">
      <c r="A4" s="4" t="s">
        <v>0</v>
      </c>
      <c r="B4" s="4"/>
      <c r="C4" s="4"/>
      <c r="D4" s="4"/>
      <c r="E4" s="5"/>
      <c r="F4" s="5"/>
      <c r="G4" s="5"/>
      <c r="H4" s="5"/>
      <c r="I4" s="5"/>
      <c r="J4" s="6" t="str">
        <f>D_d1</f>
        <v>01 апреля 2016 г.</v>
      </c>
      <c r="K4" s="7"/>
      <c r="L4" s="7"/>
      <c r="M4" s="7"/>
      <c r="N4" s="7"/>
      <c r="O4" s="7"/>
      <c r="P4" s="7"/>
    </row>
    <row r="5" spans="1:38" ht="21.6" customHeight="1" thickTop="1">
      <c r="B5" s="8"/>
      <c r="C5" s="9" t="str">
        <f>N_un</f>
        <v xml:space="preserve">Юноши </v>
      </c>
      <c r="D5" s="9"/>
      <c r="E5" s="9"/>
      <c r="F5" s="9"/>
      <c r="G5" s="9"/>
      <c r="H5" s="9"/>
      <c r="I5" s="9"/>
      <c r="J5" s="9"/>
      <c r="K5" s="8"/>
      <c r="L5" s="10" t="str">
        <f>[1]const!C10</f>
        <v>1500 метров</v>
      </c>
      <c r="M5" s="8"/>
      <c r="N5" s="8"/>
      <c r="O5" s="8"/>
      <c r="P5" s="8"/>
      <c r="Q5" s="11"/>
      <c r="R5" s="12" t="s">
        <v>1</v>
      </c>
      <c r="S5" s="12" t="s">
        <v>2</v>
      </c>
      <c r="V5" s="12"/>
      <c r="W5" s="12"/>
      <c r="X5" s="13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12" customHeight="1" thickBot="1">
      <c r="A6" s="14" t="s">
        <v>3</v>
      </c>
      <c r="B6" s="14" t="s">
        <v>4</v>
      </c>
      <c r="C6" s="15" t="s">
        <v>5</v>
      </c>
      <c r="D6" s="14" t="s">
        <v>6</v>
      </c>
      <c r="E6" s="14" t="s">
        <v>7</v>
      </c>
      <c r="F6" s="14" t="s">
        <v>8</v>
      </c>
      <c r="G6" s="14" t="s">
        <v>8</v>
      </c>
      <c r="H6" s="14" t="s">
        <v>9</v>
      </c>
      <c r="I6" s="14" t="s">
        <v>9</v>
      </c>
      <c r="J6" s="14" t="s">
        <v>10</v>
      </c>
      <c r="K6" s="14"/>
      <c r="L6" s="16" t="s">
        <v>11</v>
      </c>
      <c r="M6" s="16" t="s">
        <v>12</v>
      </c>
      <c r="N6" s="16" t="s">
        <v>13</v>
      </c>
      <c r="O6" s="14"/>
      <c r="P6" s="14" t="s">
        <v>14</v>
      </c>
      <c r="Q6" s="11"/>
      <c r="R6" s="17"/>
      <c r="S6" s="17"/>
      <c r="V6" s="12"/>
      <c r="W6" s="12"/>
      <c r="X6" s="13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14.45" customHeight="1" thickTop="1">
      <c r="A7" s="18">
        <v>1</v>
      </c>
      <c r="B7" s="13">
        <v>166</v>
      </c>
      <c r="C7" s="13" t="s">
        <v>15</v>
      </c>
      <c r="D7" s="19" t="s">
        <v>16</v>
      </c>
      <c r="E7" s="20" t="s">
        <v>17</v>
      </c>
      <c r="F7" s="20">
        <v>36938</v>
      </c>
      <c r="G7" s="21" t="s">
        <v>18</v>
      </c>
      <c r="H7" s="22" t="s">
        <v>19</v>
      </c>
      <c r="I7" s="22" t="s">
        <v>20</v>
      </c>
      <c r="J7" s="22"/>
      <c r="K7" s="23"/>
      <c r="L7" s="24">
        <f>(Q7*60+R7)/86400</f>
        <v>1.4019675925925925E-3</v>
      </c>
      <c r="M7" s="25"/>
      <c r="N7" s="26">
        <f>(L7-L$7)*86400</f>
        <v>0</v>
      </c>
      <c r="O7" s="27"/>
      <c r="P7" s="18" t="str">
        <f>IF(L7&lt;=128/86400,"КМС",IF(L7&lt;=137.4/86400,"I разр.",IF(L7&lt;=148.2/86400,"II разр.",IF(L7&lt;=161.7/86400,"III разр.",IF(L7&lt;=177.9/86400,"I юн.",IF(L7&lt;=199.5/86400,"II юн.",IF(L7&lt;=226.5/86400,"III юн.","")))))))</f>
        <v>КМС</v>
      </c>
      <c r="Q7" s="11">
        <v>2</v>
      </c>
      <c r="R7" s="17">
        <v>1.1299999999999999</v>
      </c>
      <c r="S7" s="17"/>
      <c r="V7" s="12"/>
      <c r="W7" s="12"/>
      <c r="X7" s="13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14.45" customHeight="1">
      <c r="A8" s="18">
        <v>2</v>
      </c>
      <c r="B8" s="13">
        <v>172</v>
      </c>
      <c r="C8" s="13" t="s">
        <v>21</v>
      </c>
      <c r="D8" s="28" t="s">
        <v>22</v>
      </c>
      <c r="E8" s="29" t="s">
        <v>17</v>
      </c>
      <c r="F8" s="29">
        <v>36802</v>
      </c>
      <c r="G8" s="13" t="s">
        <v>18</v>
      </c>
      <c r="H8" s="23" t="s">
        <v>19</v>
      </c>
      <c r="I8" s="23" t="s">
        <v>23</v>
      </c>
      <c r="J8" s="23"/>
      <c r="K8" s="30"/>
      <c r="L8" s="24">
        <f>(Q8*60+R8)/86400</f>
        <v>1.4324074074074074E-3</v>
      </c>
      <c r="M8" s="25"/>
      <c r="N8" s="26">
        <f t="shared" ref="N8:N34" si="0">(L8-L$7)*86400</f>
        <v>2.6300000000000123</v>
      </c>
      <c r="O8" s="27"/>
      <c r="P8" s="18" t="str">
        <f>IF(L8&lt;=128/86400,"КМС",IF(L8&lt;=137.4/86400,"I разр.",IF(L8&lt;=148.2/86400,"II разр.",IF(L8&lt;=161.7/86400,"III разр.",IF(L8&lt;=177.9/86400,"I юн.",IF(L8&lt;=199.5/86400,"II юн.",IF(L8&lt;=226.5/86400,"III юн.","")))))))</f>
        <v>КМС</v>
      </c>
      <c r="Q8" s="11">
        <v>2</v>
      </c>
      <c r="R8" s="17">
        <v>3.76</v>
      </c>
      <c r="S8" s="17"/>
      <c r="V8" s="12"/>
      <c r="W8" s="12"/>
      <c r="X8" s="13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14.45" customHeight="1">
      <c r="A9" s="18">
        <v>3</v>
      </c>
      <c r="B9" s="13">
        <v>151</v>
      </c>
      <c r="C9" s="13" t="s">
        <v>15</v>
      </c>
      <c r="D9" s="28" t="s">
        <v>24</v>
      </c>
      <c r="E9" s="29" t="s">
        <v>17</v>
      </c>
      <c r="F9" s="29" t="s">
        <v>25</v>
      </c>
      <c r="G9" s="13" t="s">
        <v>26</v>
      </c>
      <c r="H9" s="23" t="s">
        <v>27</v>
      </c>
      <c r="I9" s="23" t="s">
        <v>28</v>
      </c>
      <c r="J9" s="23"/>
      <c r="K9" s="23"/>
      <c r="L9" s="24">
        <f>(Q9*60+R9)/86400</f>
        <v>1.5131944444444446E-3</v>
      </c>
      <c r="M9" s="25"/>
      <c r="N9" s="26">
        <f t="shared" si="0"/>
        <v>9.6100000000000261</v>
      </c>
      <c r="O9" s="27"/>
      <c r="P9" s="18" t="str">
        <f>IF(L9&lt;=128/86400,"КМС",IF(L9&lt;=137.4/86400,"I разр.",IF(L9&lt;=148.2/86400,"II разр.",IF(L9&lt;=161.7/86400,"III разр.",IF(L9&lt;=177.9/86400,"I юн.",IF(L9&lt;=199.5/86400,"II юн.",IF(L9&lt;=226.5/86400,"III юн.","")))))))</f>
        <v>I разр.</v>
      </c>
      <c r="Q9" s="11">
        <v>2</v>
      </c>
      <c r="R9" s="17">
        <v>10.74</v>
      </c>
      <c r="S9" s="17"/>
      <c r="V9" s="12"/>
      <c r="W9" s="12"/>
      <c r="X9" s="13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ht="14.45" customHeight="1">
      <c r="A10" s="18">
        <v>4</v>
      </c>
      <c r="B10" s="13">
        <v>153</v>
      </c>
      <c r="C10" s="13" t="s">
        <v>21</v>
      </c>
      <c r="D10" s="28" t="s">
        <v>29</v>
      </c>
      <c r="E10" s="29" t="s">
        <v>17</v>
      </c>
      <c r="F10" s="29">
        <v>36733</v>
      </c>
      <c r="G10" s="13" t="s">
        <v>30</v>
      </c>
      <c r="H10" s="23" t="s">
        <v>27</v>
      </c>
      <c r="I10" s="23" t="s">
        <v>31</v>
      </c>
      <c r="J10" s="23"/>
      <c r="K10" s="23"/>
      <c r="L10" s="24">
        <f>(Q10*60+R10)/86400</f>
        <v>1.5254629629629631E-3</v>
      </c>
      <c r="M10" s="25"/>
      <c r="N10" s="26">
        <f t="shared" si="0"/>
        <v>10.670000000000019</v>
      </c>
      <c r="O10" s="27"/>
      <c r="P10" s="18" t="str">
        <f>IF(L10&lt;=128/86400,"КМС",IF(L10&lt;=137.4/86400,"I разр.",IF(L10&lt;=148.2/86400,"II разр.",IF(L10&lt;=161.7/86400,"III разр.",IF(L10&lt;=177.9/86400,"I юн.",IF(L10&lt;=199.5/86400,"II юн.",IF(L10&lt;=226.5/86400,"III юн.","")))))))</f>
        <v>I разр.</v>
      </c>
      <c r="Q10" s="11">
        <v>2</v>
      </c>
      <c r="R10" s="17">
        <v>11.8</v>
      </c>
      <c r="S10" s="17"/>
      <c r="V10" s="12"/>
      <c r="W10" s="12"/>
      <c r="X10" s="13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14.45" customHeight="1">
      <c r="A11" s="18">
        <v>5</v>
      </c>
      <c r="B11" s="13">
        <v>164</v>
      </c>
      <c r="C11" s="13" t="s">
        <v>15</v>
      </c>
      <c r="D11" s="28" t="s">
        <v>32</v>
      </c>
      <c r="E11" s="29" t="s">
        <v>17</v>
      </c>
      <c r="F11" s="29">
        <v>36922</v>
      </c>
      <c r="G11" s="13" t="s">
        <v>30</v>
      </c>
      <c r="H11" s="23" t="s">
        <v>19</v>
      </c>
      <c r="I11" s="23" t="s">
        <v>33</v>
      </c>
      <c r="J11" s="23"/>
      <c r="K11" s="23"/>
      <c r="L11" s="24">
        <f>(Q11*60+R11)/86400</f>
        <v>1.5287037037037038E-3</v>
      </c>
      <c r="M11" s="25">
        <f>ROUNDDOWN(L11*86400/2,3)</f>
        <v>66.040000000000006</v>
      </c>
      <c r="N11" s="26">
        <f t="shared" si="0"/>
        <v>10.950000000000019</v>
      </c>
      <c r="O11" s="27"/>
      <c r="P11" s="18" t="str">
        <f>IF(L11&lt;=128/86400,"КМС",IF(L11&lt;=137.4/86400,"I разр.",IF(L11&lt;=148.2/86400,"II разр.",IF(L11&lt;=161.7/86400,"III разр.",IF(L11&lt;=177.9/86400,"I юн.",IF(L11&lt;=199.5/86400,"II юн.",IF(L11&lt;=226.5/86400,"III юн.","")))))))</f>
        <v>I разр.</v>
      </c>
      <c r="Q11" s="11">
        <v>2</v>
      </c>
      <c r="R11" s="17">
        <v>12.08</v>
      </c>
      <c r="S11" s="17"/>
      <c r="V11" s="12"/>
      <c r="W11" s="12"/>
      <c r="X11" s="13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14.45" customHeight="1">
      <c r="A12" s="18">
        <v>6</v>
      </c>
      <c r="B12" s="13">
        <v>159</v>
      </c>
      <c r="C12" s="13" t="s">
        <v>15</v>
      </c>
      <c r="D12" s="28" t="s">
        <v>34</v>
      </c>
      <c r="E12" s="29" t="s">
        <v>17</v>
      </c>
      <c r="F12" s="29">
        <v>37211</v>
      </c>
      <c r="G12" s="13" t="s">
        <v>30</v>
      </c>
      <c r="H12" s="23" t="s">
        <v>35</v>
      </c>
      <c r="I12" s="23" t="s">
        <v>36</v>
      </c>
      <c r="J12" s="23"/>
      <c r="K12" s="23"/>
      <c r="L12" s="24">
        <f>(Q12*60+R12)/86400</f>
        <v>1.5343749999999999E-3</v>
      </c>
      <c r="M12" s="25">
        <f>ROUNDDOWN(L12*86400/2,3)</f>
        <v>66.284999999999997</v>
      </c>
      <c r="N12" s="26">
        <f t="shared" si="0"/>
        <v>11.440000000000005</v>
      </c>
      <c r="O12" s="27"/>
      <c r="P12" s="18" t="str">
        <f>IF(L12&lt;=128/86400,"КМС",IF(L12&lt;=137.4/86400,"I разр.",IF(L12&lt;=148.2/86400,"II разр.",IF(L12&lt;=161.7/86400,"III разр.",IF(L12&lt;=177.9/86400,"I юн.",IF(L12&lt;=199.5/86400,"II юн.",IF(L12&lt;=226.5/86400,"III юн.","")))))))</f>
        <v>I разр.</v>
      </c>
      <c r="Q12" s="11">
        <v>2</v>
      </c>
      <c r="R12" s="17">
        <v>12.57</v>
      </c>
      <c r="S12" s="17"/>
      <c r="V12" s="12"/>
      <c r="W12" s="12"/>
      <c r="X12" s="13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14.45" customHeight="1">
      <c r="A13" s="18">
        <v>7</v>
      </c>
      <c r="B13" s="13">
        <v>156</v>
      </c>
      <c r="C13" s="13" t="s">
        <v>15</v>
      </c>
      <c r="D13" s="28" t="s">
        <v>37</v>
      </c>
      <c r="E13" s="29" t="s">
        <v>17</v>
      </c>
      <c r="F13" s="29">
        <v>37296</v>
      </c>
      <c r="G13" s="13" t="s">
        <v>26</v>
      </c>
      <c r="H13" s="23" t="s">
        <v>35</v>
      </c>
      <c r="I13" s="23" t="s">
        <v>38</v>
      </c>
      <c r="J13" s="23"/>
      <c r="K13" s="23"/>
      <c r="L13" s="24">
        <f>(Q13*60+R13)/86400</f>
        <v>1.5603009259259259E-3</v>
      </c>
      <c r="M13" s="25"/>
      <c r="N13" s="26">
        <f t="shared" si="0"/>
        <v>13.68000000000001</v>
      </c>
      <c r="O13" s="27"/>
      <c r="P13" s="18" t="str">
        <f>IF(L13&lt;=128/86400,"КМС",IF(L13&lt;=137.4/86400,"I разр.",IF(L13&lt;=148.2/86400,"II разр.",IF(L13&lt;=161.7/86400,"III разр.",IF(L13&lt;=177.9/86400,"I юн.",IF(L13&lt;=199.5/86400,"II юн.",IF(L13&lt;=226.5/86400,"III юн.","")))))))</f>
        <v>I разр.</v>
      </c>
      <c r="Q13" s="11">
        <v>2</v>
      </c>
      <c r="R13" s="17">
        <v>14.81</v>
      </c>
      <c r="S13" s="17"/>
      <c r="V13" s="12"/>
      <c r="W13" s="12"/>
      <c r="X13" s="13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4.45" customHeight="1" thickBot="1">
      <c r="A14" s="18">
        <v>8</v>
      </c>
      <c r="B14" s="13">
        <v>168</v>
      </c>
      <c r="C14" s="13" t="s">
        <v>15</v>
      </c>
      <c r="D14" s="19" t="s">
        <v>39</v>
      </c>
      <c r="E14" s="20" t="s">
        <v>17</v>
      </c>
      <c r="F14" s="20">
        <v>36838</v>
      </c>
      <c r="G14" s="21" t="s">
        <v>30</v>
      </c>
      <c r="H14" s="22" t="s">
        <v>19</v>
      </c>
      <c r="I14" s="22" t="s">
        <v>40</v>
      </c>
      <c r="J14" s="22"/>
      <c r="K14" s="23"/>
      <c r="L14" s="24">
        <f>(Q14*60+R14)/86400</f>
        <v>1.5836805555555554E-3</v>
      </c>
      <c r="M14" s="25">
        <f>ROUNDDOWN(L14*86400/2,3)</f>
        <v>68.415000000000006</v>
      </c>
      <c r="N14" s="26">
        <f t="shared" si="0"/>
        <v>15.7</v>
      </c>
      <c r="O14" s="27"/>
      <c r="P14" s="18" t="str">
        <f>IF(L14&lt;=128/86400,"КМС",IF(L14&lt;=137.4/86400,"I разр.",IF(L14&lt;=148.2/86400,"II разр.",IF(L14&lt;=161.7/86400,"III разр.",IF(L14&lt;=177.9/86400,"I юн.",IF(L14&lt;=199.5/86400,"II юн.",IF(L14&lt;=226.5/86400,"III юн.","")))))))</f>
        <v>I разр.</v>
      </c>
      <c r="Q14" s="11">
        <v>2</v>
      </c>
      <c r="R14" s="17">
        <v>16.829999999999998</v>
      </c>
      <c r="S14" s="17"/>
      <c r="V14" s="12"/>
      <c r="W14" s="12"/>
      <c r="X14" s="13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4.45" customHeight="1" thickTop="1">
      <c r="A15" s="18">
        <v>9</v>
      </c>
      <c r="B15" s="13">
        <v>165</v>
      </c>
      <c r="C15" s="13" t="s">
        <v>21</v>
      </c>
      <c r="D15" s="28" t="s">
        <v>41</v>
      </c>
      <c r="E15" s="29" t="s">
        <v>17</v>
      </c>
      <c r="F15" s="29">
        <v>37345</v>
      </c>
      <c r="G15" s="13" t="s">
        <v>26</v>
      </c>
      <c r="H15" s="23" t="s">
        <v>19</v>
      </c>
      <c r="I15" s="23" t="s">
        <v>23</v>
      </c>
      <c r="J15" s="23"/>
      <c r="K15" s="31"/>
      <c r="L15" s="24">
        <f t="shared" ref="L15" si="1">(Q15*60+R15)/86400</f>
        <v>1.605439814814815E-3</v>
      </c>
      <c r="M15" s="25"/>
      <c r="N15" s="26">
        <f t="shared" si="0"/>
        <v>17.580000000000023</v>
      </c>
      <c r="O15" s="27"/>
      <c r="P15" s="18" t="str">
        <f>IF(L15&lt;=128/86400,"КМС",IF(L15&lt;=137.4/86400,"I разр.",IF(L15&lt;=148.2/86400,"II разр.",IF(L15&lt;=161.7/86400,"III разр.",IF(L15&lt;=177.9/86400,"I юн.",IF(L15&lt;=199.5/86400,"II юн.",IF(L15&lt;=226.5/86400,"III юн.","")))))))</f>
        <v>II разр.</v>
      </c>
      <c r="Q15" s="11">
        <v>2</v>
      </c>
      <c r="R15" s="17">
        <v>18.71</v>
      </c>
      <c r="S15" s="17"/>
      <c r="V15" s="12"/>
      <c r="W15" s="12"/>
      <c r="X15" s="13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ht="14.45" customHeight="1">
      <c r="A16" s="18">
        <v>10</v>
      </c>
      <c r="B16" s="13">
        <v>169</v>
      </c>
      <c r="C16" s="13" t="s">
        <v>15</v>
      </c>
      <c r="D16" s="28" t="s">
        <v>42</v>
      </c>
      <c r="E16" s="29" t="s">
        <v>17</v>
      </c>
      <c r="F16" s="29">
        <v>37447</v>
      </c>
      <c r="G16" s="13" t="s">
        <v>26</v>
      </c>
      <c r="H16" s="23" t="s">
        <v>19</v>
      </c>
      <c r="I16" s="23" t="s">
        <v>40</v>
      </c>
      <c r="J16" s="23"/>
      <c r="K16" s="30"/>
      <c r="L16" s="24">
        <f>(Q16*60+R16)/86400</f>
        <v>1.6266203703703703E-3</v>
      </c>
      <c r="M16" s="25">
        <f>ROUNDDOWN(L16*86400/2,3)</f>
        <v>70.27</v>
      </c>
      <c r="N16" s="26">
        <f t="shared" si="0"/>
        <v>19.410000000000004</v>
      </c>
      <c r="O16" s="27"/>
      <c r="P16" s="18" t="str">
        <f>IF(L16&lt;=128/86400,"КМС",IF(L16&lt;=137.4/86400,"I разр.",IF(L16&lt;=148.2/86400,"II разр.",IF(L16&lt;=161.7/86400,"III разр.",IF(L16&lt;=177.9/86400,"I юн.",IF(L16&lt;=199.5/86400,"II юн.",IF(L16&lt;=226.5/86400,"III юн.","")))))))</f>
        <v>II разр.</v>
      </c>
      <c r="Q16" s="11">
        <v>2</v>
      </c>
      <c r="R16" s="17">
        <v>20.54</v>
      </c>
      <c r="S16" s="17"/>
      <c r="V16" s="12"/>
      <c r="W16" s="12"/>
      <c r="X16" s="13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14.45" customHeight="1">
      <c r="A17" s="18">
        <v>11</v>
      </c>
      <c r="B17" s="13">
        <v>167</v>
      </c>
      <c r="C17" s="13" t="s">
        <v>15</v>
      </c>
      <c r="D17" s="28" t="s">
        <v>43</v>
      </c>
      <c r="E17" s="29" t="s">
        <v>17</v>
      </c>
      <c r="F17" s="29">
        <v>37415</v>
      </c>
      <c r="G17" s="13" t="s">
        <v>44</v>
      </c>
      <c r="H17" s="23" t="s">
        <v>19</v>
      </c>
      <c r="I17" s="23" t="s">
        <v>20</v>
      </c>
      <c r="J17" s="23"/>
      <c r="K17" s="23"/>
      <c r="L17" s="24">
        <f>(Q17*60+R17)/86400</f>
        <v>1.665625E-3</v>
      </c>
      <c r="M17" s="25"/>
      <c r="N17" s="26">
        <f t="shared" si="0"/>
        <v>22.780000000000012</v>
      </c>
      <c r="O17" s="27"/>
      <c r="P17" s="18" t="str">
        <f>IF(L17&lt;=128/86400,"КМС",IF(L17&lt;=137.4/86400,"I разр.",IF(L17&lt;=148.2/86400,"II разр.",IF(L17&lt;=161.7/86400,"III разр.",IF(L17&lt;=177.9/86400,"I юн.",IF(L17&lt;=199.5/86400,"II юн.",IF(L17&lt;=226.5/86400,"III юн.","")))))))</f>
        <v>II разр.</v>
      </c>
      <c r="Q17" s="11">
        <v>2</v>
      </c>
      <c r="R17" s="17">
        <v>23.91</v>
      </c>
      <c r="S17" s="17"/>
      <c r="V17" s="12"/>
      <c r="W17" s="12"/>
      <c r="X17" s="13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ht="14.45" customHeight="1">
      <c r="A18" s="18">
        <v>12</v>
      </c>
      <c r="B18" s="13">
        <v>181</v>
      </c>
      <c r="C18" s="13" t="s">
        <v>21</v>
      </c>
      <c r="D18" s="28" t="s">
        <v>45</v>
      </c>
      <c r="E18" s="29" t="s">
        <v>17</v>
      </c>
      <c r="F18" s="29">
        <v>37514</v>
      </c>
      <c r="G18" s="13" t="s">
        <v>26</v>
      </c>
      <c r="H18" s="23" t="s">
        <v>46</v>
      </c>
      <c r="I18" s="23" t="s">
        <v>47</v>
      </c>
      <c r="J18" s="23"/>
      <c r="K18" s="23"/>
      <c r="L18" s="24">
        <f>(Q18*60+R18)/86400</f>
        <v>1.6766203703703706E-3</v>
      </c>
      <c r="M18" s="25"/>
      <c r="N18" s="26">
        <f t="shared" si="0"/>
        <v>23.730000000000036</v>
      </c>
      <c r="O18" s="27"/>
      <c r="P18" s="18" t="str">
        <f>IF(L18&lt;=128/86400,"КМС",IF(L18&lt;=137.4/86400,"I разр.",IF(L18&lt;=148.2/86400,"II разр.",IF(L18&lt;=161.7/86400,"III разр.",IF(L18&lt;=177.9/86400,"I юн.",IF(L18&lt;=199.5/86400,"II юн.",IF(L18&lt;=226.5/86400,"III юн.","")))))))</f>
        <v>II разр.</v>
      </c>
      <c r="Q18" s="11">
        <v>2</v>
      </c>
      <c r="R18" s="17">
        <v>24.86</v>
      </c>
      <c r="S18" s="17"/>
      <c r="V18" s="12"/>
      <c r="W18" s="12"/>
      <c r="X18" s="13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ht="14.45" customHeight="1">
      <c r="A19" s="18">
        <v>13</v>
      </c>
      <c r="B19" s="13">
        <v>155</v>
      </c>
      <c r="C19" s="13" t="s">
        <v>15</v>
      </c>
      <c r="D19" s="28" t="s">
        <v>48</v>
      </c>
      <c r="E19" s="29" t="s">
        <v>17</v>
      </c>
      <c r="F19" s="29">
        <v>37445</v>
      </c>
      <c r="G19" s="13" t="s">
        <v>26</v>
      </c>
      <c r="H19" s="23" t="s">
        <v>35</v>
      </c>
      <c r="I19" s="23" t="s">
        <v>20</v>
      </c>
      <c r="J19" s="23"/>
      <c r="K19" s="23"/>
      <c r="L19" s="24">
        <f>(Q19*60+R19)/86400</f>
        <v>1.691550925925926E-3</v>
      </c>
      <c r="M19" s="25"/>
      <c r="N19" s="26">
        <f t="shared" si="0"/>
        <v>25.020000000000017</v>
      </c>
      <c r="O19" s="27"/>
      <c r="P19" s="18" t="str">
        <f>IF(L19&lt;=128/86400,"КМС",IF(L19&lt;=137.4/86400,"I разр.",IF(L19&lt;=148.2/86400,"II разр.",IF(L19&lt;=161.7/86400,"III разр.",IF(L19&lt;=177.9/86400,"I юн.",IF(L19&lt;=199.5/86400,"II юн.",IF(L19&lt;=226.5/86400,"III юн.","")))))))</f>
        <v>II разр.</v>
      </c>
      <c r="Q19" s="11">
        <v>2</v>
      </c>
      <c r="R19" s="17">
        <v>26.15</v>
      </c>
      <c r="S19" s="17"/>
      <c r="V19" s="12"/>
      <c r="W19" s="12"/>
      <c r="X19" s="13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ht="14.45" customHeight="1">
      <c r="A20" s="18">
        <v>14</v>
      </c>
      <c r="B20" s="13">
        <v>180</v>
      </c>
      <c r="C20" s="13" t="s">
        <v>21</v>
      </c>
      <c r="D20" s="28" t="s">
        <v>49</v>
      </c>
      <c r="E20" s="29" t="s">
        <v>17</v>
      </c>
      <c r="F20" s="29">
        <v>37082</v>
      </c>
      <c r="G20" s="13" t="s">
        <v>44</v>
      </c>
      <c r="H20" s="23" t="s">
        <v>46</v>
      </c>
      <c r="I20" s="23" t="s">
        <v>23</v>
      </c>
      <c r="J20" s="23"/>
      <c r="K20" s="30"/>
      <c r="L20" s="24">
        <f>(Q20*60+R20)/86400</f>
        <v>1.695138888888889E-3</v>
      </c>
      <c r="M20" s="25"/>
      <c r="N20" s="26">
        <f t="shared" si="0"/>
        <v>25.330000000000023</v>
      </c>
      <c r="O20" s="27"/>
      <c r="P20" s="18" t="str">
        <f>IF(L20&lt;=128/86400,"КМС",IF(L20&lt;=137.4/86400,"I разр.",IF(L20&lt;=148.2/86400,"II разр.",IF(L20&lt;=161.7/86400,"III разр.",IF(L20&lt;=177.9/86400,"I юн.",IF(L20&lt;=199.5/86400,"II юн.",IF(L20&lt;=226.5/86400,"III юн.","")))))))</f>
        <v>II разр.</v>
      </c>
      <c r="Q20" s="11">
        <v>2</v>
      </c>
      <c r="R20" s="17">
        <v>26.46</v>
      </c>
      <c r="S20" s="17"/>
      <c r="V20" s="12"/>
      <c r="W20" s="12"/>
      <c r="X20" s="13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4.45" customHeight="1">
      <c r="A21" s="18">
        <v>15</v>
      </c>
      <c r="B21" s="13">
        <v>173</v>
      </c>
      <c r="C21" s="13" t="s">
        <v>21</v>
      </c>
      <c r="D21" s="28" t="s">
        <v>50</v>
      </c>
      <c r="E21" s="29" t="s">
        <v>17</v>
      </c>
      <c r="F21" s="29">
        <v>37325</v>
      </c>
      <c r="G21" s="13" t="s">
        <v>44</v>
      </c>
      <c r="H21" s="23" t="s">
        <v>19</v>
      </c>
      <c r="I21" s="23" t="s">
        <v>51</v>
      </c>
      <c r="J21" s="23"/>
      <c r="K21" s="30"/>
      <c r="L21" s="24">
        <f>(Q21*60+R21)/86400</f>
        <v>1.6975694444444447E-3</v>
      </c>
      <c r="M21" s="25"/>
      <c r="N21" s="26">
        <f t="shared" si="0"/>
        <v>25.540000000000031</v>
      </c>
      <c r="O21" s="27"/>
      <c r="P21" s="18" t="str">
        <f>IF(L21&lt;=128/86400,"КМС",IF(L21&lt;=137.4/86400,"I разр.",IF(L21&lt;=148.2/86400,"II разр.",IF(L21&lt;=161.7/86400,"III разр.",IF(L21&lt;=177.9/86400,"I юн.",IF(L21&lt;=199.5/86400,"II юн.",IF(L21&lt;=226.5/86400,"III юн.","")))))))</f>
        <v>II разр.</v>
      </c>
      <c r="Q21" s="11">
        <v>2</v>
      </c>
      <c r="R21" s="17">
        <v>26.67</v>
      </c>
      <c r="S21" s="17"/>
      <c r="V21" s="12"/>
      <c r="W21" s="12"/>
      <c r="X21" s="13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ht="14.45" customHeight="1">
      <c r="A22" s="18">
        <v>16</v>
      </c>
      <c r="B22" s="13">
        <v>182</v>
      </c>
      <c r="C22" s="13" t="s">
        <v>15</v>
      </c>
      <c r="D22" s="28" t="s">
        <v>52</v>
      </c>
      <c r="E22" s="29" t="s">
        <v>17</v>
      </c>
      <c r="F22" s="29">
        <v>37451</v>
      </c>
      <c r="G22" s="13" t="s">
        <v>44</v>
      </c>
      <c r="H22" s="23" t="s">
        <v>46</v>
      </c>
      <c r="I22" s="23" t="s">
        <v>53</v>
      </c>
      <c r="J22" s="23"/>
      <c r="K22" s="23"/>
      <c r="L22" s="24">
        <f>(Q22*60+R22)/86400</f>
        <v>1.7039351851851851E-3</v>
      </c>
      <c r="M22" s="25"/>
      <c r="N22" s="26">
        <f t="shared" si="0"/>
        <v>26.09</v>
      </c>
      <c r="O22" s="27"/>
      <c r="P22" s="18" t="str">
        <f>IF(L22&lt;=128/86400,"КМС",IF(L22&lt;=137.4/86400,"I разр.",IF(L22&lt;=148.2/86400,"II разр.",IF(L22&lt;=161.7/86400,"III разр.",IF(L22&lt;=177.9/86400,"I юн.",IF(L22&lt;=199.5/86400,"II юн.",IF(L22&lt;=226.5/86400,"III юн.","")))))))</f>
        <v>II разр.</v>
      </c>
      <c r="Q22" s="11">
        <v>2</v>
      </c>
      <c r="R22" s="17">
        <v>27.22</v>
      </c>
      <c r="S22" s="17"/>
      <c r="V22" s="12"/>
      <c r="W22" s="12"/>
      <c r="X22" s="13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ht="14.45" customHeight="1">
      <c r="A23" s="18">
        <v>17</v>
      </c>
      <c r="B23" s="13">
        <v>190</v>
      </c>
      <c r="C23" s="13" t="s">
        <v>21</v>
      </c>
      <c r="D23" s="28" t="s">
        <v>54</v>
      </c>
      <c r="E23" s="29" t="s">
        <v>17</v>
      </c>
      <c r="F23" s="29">
        <v>37351</v>
      </c>
      <c r="G23" s="13" t="s">
        <v>55</v>
      </c>
      <c r="H23" s="23" t="s">
        <v>46</v>
      </c>
      <c r="I23" s="23" t="s">
        <v>56</v>
      </c>
      <c r="J23" s="23"/>
      <c r="K23" s="23"/>
      <c r="L23" s="24">
        <f>(Q23*60+R23)/86400</f>
        <v>1.707175925925926E-3</v>
      </c>
      <c r="M23" s="25"/>
      <c r="N23" s="26">
        <f t="shared" si="0"/>
        <v>26.370000000000019</v>
      </c>
      <c r="O23" s="27"/>
      <c r="P23" s="18" t="str">
        <f>IF(L23&lt;=128/86400,"КМС",IF(L23&lt;=137.4/86400,"I разр.",IF(L23&lt;=148.2/86400,"II разр.",IF(L23&lt;=161.7/86400,"III разр.",IF(L23&lt;=177.9/86400,"I юн.",IF(L23&lt;=199.5/86400,"II юн.",IF(L23&lt;=226.5/86400,"III юн.","")))))))</f>
        <v>II разр.</v>
      </c>
      <c r="Q23" s="11">
        <v>2</v>
      </c>
      <c r="R23" s="17">
        <v>27.5</v>
      </c>
      <c r="S23" s="17"/>
      <c r="V23" s="12"/>
      <c r="W23" s="12"/>
      <c r="X23" s="13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ht="14.45" customHeight="1">
      <c r="A24" s="18">
        <v>18</v>
      </c>
      <c r="B24" s="13">
        <v>158</v>
      </c>
      <c r="C24" s="13" t="s">
        <v>21</v>
      </c>
      <c r="D24" s="28" t="s">
        <v>57</v>
      </c>
      <c r="E24" s="29" t="s">
        <v>17</v>
      </c>
      <c r="F24" s="29">
        <v>37300</v>
      </c>
      <c r="G24" s="13" t="s">
        <v>26</v>
      </c>
      <c r="H24" s="23" t="s">
        <v>35</v>
      </c>
      <c r="I24" s="23" t="s">
        <v>58</v>
      </c>
      <c r="J24" s="23"/>
      <c r="K24" s="30"/>
      <c r="L24" s="24">
        <f>(Q24*60+R24)/86400</f>
        <v>1.718287037037037E-3</v>
      </c>
      <c r="M24" s="25"/>
      <c r="N24" s="26">
        <f t="shared" si="0"/>
        <v>27.330000000000013</v>
      </c>
      <c r="O24" s="27"/>
      <c r="P24" s="18" t="str">
        <f>IF(L24&lt;=128/86400,"КМС",IF(L24&lt;=137.4/86400,"I разр.",IF(L24&lt;=148.2/86400,"II разр.",IF(L24&lt;=161.7/86400,"III разр.",IF(L24&lt;=177.9/86400,"I юн.",IF(L24&lt;=199.5/86400,"II юн.",IF(L24&lt;=226.5/86400,"III юн.","")))))))</f>
        <v>III разр.</v>
      </c>
      <c r="Q24" s="11">
        <v>2</v>
      </c>
      <c r="R24" s="17">
        <v>28.46</v>
      </c>
      <c r="S24" s="17"/>
      <c r="V24" s="12"/>
      <c r="W24" s="12"/>
      <c r="X24" s="13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4.45" customHeight="1">
      <c r="A25" s="18">
        <v>19</v>
      </c>
      <c r="B25" s="13">
        <v>179</v>
      </c>
      <c r="C25" s="13" t="s">
        <v>21</v>
      </c>
      <c r="D25" s="28" t="s">
        <v>59</v>
      </c>
      <c r="E25" s="29" t="s">
        <v>17</v>
      </c>
      <c r="F25" s="29">
        <v>37618</v>
      </c>
      <c r="G25" s="13" t="s">
        <v>26</v>
      </c>
      <c r="H25" s="23" t="s">
        <v>46</v>
      </c>
      <c r="I25" s="23" t="s">
        <v>60</v>
      </c>
      <c r="J25" s="23"/>
      <c r="K25" s="23"/>
      <c r="L25" s="24">
        <f>(Q25*60+R25)/86400</f>
        <v>1.7283564814814813E-3</v>
      </c>
      <c r="M25" s="25"/>
      <c r="N25" s="26">
        <f t="shared" si="0"/>
        <v>28.2</v>
      </c>
      <c r="O25" s="27"/>
      <c r="P25" s="18" t="str">
        <f>IF(L25&lt;=128/86400,"КМС",IF(L25&lt;=137.4/86400,"I разр.",IF(L25&lt;=148.2/86400,"II разр.",IF(L25&lt;=161.7/86400,"III разр.",IF(L25&lt;=177.9/86400,"I юн.",IF(L25&lt;=199.5/86400,"II юн.",IF(L25&lt;=226.5/86400,"III юн.","")))))))</f>
        <v>III разр.</v>
      </c>
      <c r="Q25" s="11">
        <v>2</v>
      </c>
      <c r="R25" s="17">
        <v>29.33</v>
      </c>
      <c r="S25" s="17"/>
      <c r="V25" s="12"/>
      <c r="W25" s="12"/>
      <c r="X25" s="13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4.45" customHeight="1">
      <c r="A26" s="18">
        <v>20</v>
      </c>
      <c r="B26" s="13">
        <v>189</v>
      </c>
      <c r="C26" s="13" t="s">
        <v>15</v>
      </c>
      <c r="D26" s="28" t="s">
        <v>61</v>
      </c>
      <c r="E26" s="29" t="s">
        <v>17</v>
      </c>
      <c r="F26" s="29"/>
      <c r="G26" s="13"/>
      <c r="H26" s="23" t="s">
        <v>62</v>
      </c>
      <c r="I26" s="23"/>
      <c r="J26" s="23"/>
      <c r="K26" s="23"/>
      <c r="L26" s="24">
        <f>(Q26*60+R26)/86400</f>
        <v>1.7363425925925927E-3</v>
      </c>
      <c r="M26" s="25"/>
      <c r="N26" s="26">
        <f t="shared" si="0"/>
        <v>28.890000000000022</v>
      </c>
      <c r="O26" s="27"/>
      <c r="P26" s="18" t="str">
        <f>IF(L26&lt;=128/86400,"КМС",IF(L26&lt;=137.4/86400,"I разр.",IF(L26&lt;=148.2/86400,"II разр.",IF(L26&lt;=161.7/86400,"III разр.",IF(L26&lt;=177.9/86400,"I юн.",IF(L26&lt;=199.5/86400,"II юн.",IF(L26&lt;=226.5/86400,"III юн.","")))))))</f>
        <v>III разр.</v>
      </c>
      <c r="Q26" s="11">
        <v>2</v>
      </c>
      <c r="R26" s="17">
        <v>30.02</v>
      </c>
      <c r="S26" s="17"/>
      <c r="V26" s="12"/>
      <c r="W26" s="12"/>
      <c r="X26" s="13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ht="14.45" customHeight="1">
      <c r="A27" s="18">
        <v>21</v>
      </c>
      <c r="B27" s="13">
        <v>184</v>
      </c>
      <c r="C27" s="13" t="s">
        <v>15</v>
      </c>
      <c r="D27" s="28" t="s">
        <v>63</v>
      </c>
      <c r="E27" s="29" t="s">
        <v>17</v>
      </c>
      <c r="F27" s="29">
        <v>37487</v>
      </c>
      <c r="G27" s="13" t="s">
        <v>44</v>
      </c>
      <c r="H27" s="23" t="s">
        <v>46</v>
      </c>
      <c r="I27" s="23" t="s">
        <v>23</v>
      </c>
      <c r="J27" s="23"/>
      <c r="K27" s="23"/>
      <c r="L27" s="24">
        <f>(Q27*60+R27)/86400</f>
        <v>1.8225694444444444E-3</v>
      </c>
      <c r="M27" s="25"/>
      <c r="N27" s="26">
        <f t="shared" si="0"/>
        <v>36.340000000000003</v>
      </c>
      <c r="O27" s="27"/>
      <c r="P27" s="18" t="str">
        <f>IF(L27&lt;=128/86400,"КМС",IF(L27&lt;=137.4/86400,"I разр.",IF(L27&lt;=148.2/86400,"II разр.",IF(L27&lt;=161.7/86400,"III разр.",IF(L27&lt;=177.9/86400,"I юн.",IF(L27&lt;=199.5/86400,"II юн.",IF(L27&lt;=226.5/86400,"III юн.","")))))))</f>
        <v>III разр.</v>
      </c>
      <c r="Q27" s="11">
        <v>2</v>
      </c>
      <c r="R27" s="17">
        <v>37.47</v>
      </c>
      <c r="S27" s="17"/>
      <c r="V27" s="12"/>
      <c r="W27" s="12"/>
      <c r="X27" s="13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ht="14.45" customHeight="1">
      <c r="A28" s="18">
        <v>22</v>
      </c>
      <c r="B28" s="13">
        <v>170</v>
      </c>
      <c r="C28" s="13" t="s">
        <v>15</v>
      </c>
      <c r="D28" s="28" t="s">
        <v>64</v>
      </c>
      <c r="E28" s="29" t="s">
        <v>17</v>
      </c>
      <c r="F28" s="29">
        <v>37774</v>
      </c>
      <c r="G28" s="13" t="s">
        <v>55</v>
      </c>
      <c r="H28" s="23" t="s">
        <v>19</v>
      </c>
      <c r="I28" s="23" t="s">
        <v>38</v>
      </c>
      <c r="J28" s="23"/>
      <c r="K28" s="23"/>
      <c r="L28" s="24">
        <f>(Q28*60+R28)/86400</f>
        <v>1.8237268518518518E-3</v>
      </c>
      <c r="M28" s="25"/>
      <c r="N28" s="26">
        <f t="shared" si="0"/>
        <v>36.440000000000005</v>
      </c>
      <c r="O28" s="27"/>
      <c r="P28" s="18" t="str">
        <f>IF(L28&lt;=128/86400,"КМС",IF(L28&lt;=137.4/86400,"I разр.",IF(L28&lt;=148.2/86400,"II разр.",IF(L28&lt;=161.7/86400,"III разр.",IF(L28&lt;=177.9/86400,"I юн.",IF(L28&lt;=199.5/86400,"II юн.",IF(L28&lt;=226.5/86400,"III юн.","")))))))</f>
        <v>III разр.</v>
      </c>
      <c r="Q28" s="11">
        <v>2</v>
      </c>
      <c r="R28" s="17">
        <v>37.57</v>
      </c>
      <c r="S28" s="17"/>
      <c r="V28" s="12"/>
      <c r="W28" s="12"/>
      <c r="X28" s="13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ht="14.45" customHeight="1">
      <c r="A29" s="18">
        <v>23</v>
      </c>
      <c r="B29" s="13">
        <v>185</v>
      </c>
      <c r="C29" s="13" t="s">
        <v>21</v>
      </c>
      <c r="D29" s="19" t="s">
        <v>65</v>
      </c>
      <c r="E29" s="20" t="s">
        <v>17</v>
      </c>
      <c r="F29" s="20">
        <v>37033</v>
      </c>
      <c r="G29" s="21" t="s">
        <v>44</v>
      </c>
      <c r="H29" s="22" t="s">
        <v>46</v>
      </c>
      <c r="I29" s="22" t="s">
        <v>66</v>
      </c>
      <c r="J29" s="22"/>
      <c r="K29" s="30"/>
      <c r="L29" s="24">
        <f>(Q29*60+R29)/86400</f>
        <v>1.8247685185185185E-3</v>
      </c>
      <c r="M29" s="25">
        <f>ROUNDDOWN(L29*86400/2,3)</f>
        <v>78.83</v>
      </c>
      <c r="N29" s="26">
        <f t="shared" si="0"/>
        <v>36.530000000000015</v>
      </c>
      <c r="O29" s="27"/>
      <c r="P29" s="18" t="str">
        <f>IF(L29&lt;=128/86400,"КМС",IF(L29&lt;=137.4/86400,"I разр.",IF(L29&lt;=148.2/86400,"II разр.",IF(L29&lt;=161.7/86400,"III разр.",IF(L29&lt;=177.9/86400,"I юн.",IF(L29&lt;=199.5/86400,"II юн.",IF(L29&lt;=226.5/86400,"III юн.","")))))))</f>
        <v>III разр.</v>
      </c>
      <c r="Q29" s="11">
        <v>2</v>
      </c>
      <c r="R29" s="17">
        <v>37.659999999999997</v>
      </c>
      <c r="S29" s="17"/>
      <c r="V29" s="12"/>
      <c r="W29" s="12"/>
      <c r="X29" s="13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ht="14.45" customHeight="1">
      <c r="A30" s="18">
        <v>24</v>
      </c>
      <c r="B30" s="13">
        <v>178</v>
      </c>
      <c r="C30" s="13" t="s">
        <v>21</v>
      </c>
      <c r="D30" s="28" t="s">
        <v>67</v>
      </c>
      <c r="E30" s="29" t="s">
        <v>17</v>
      </c>
      <c r="F30" s="29">
        <v>37532</v>
      </c>
      <c r="G30" s="13" t="s">
        <v>26</v>
      </c>
      <c r="H30" s="23" t="s">
        <v>68</v>
      </c>
      <c r="I30" s="23" t="s">
        <v>47</v>
      </c>
      <c r="J30" s="23"/>
      <c r="K30" s="23"/>
      <c r="L30" s="24">
        <f>(Q30*60+R30)/86400</f>
        <v>1.8479166666666665E-3</v>
      </c>
      <c r="M30" s="25"/>
      <c r="N30" s="26">
        <f t="shared" si="0"/>
        <v>38.53</v>
      </c>
      <c r="O30" s="27"/>
      <c r="P30" s="18" t="str">
        <f>IF(L30&lt;=128/86400,"КМС",IF(L30&lt;=137.4/86400,"I разр.",IF(L30&lt;=148.2/86400,"II разр.",IF(L30&lt;=161.7/86400,"III разр.",IF(L30&lt;=177.9/86400,"I юн.",IF(L30&lt;=199.5/86400,"II юн.",IF(L30&lt;=226.5/86400,"III юн.","")))))))</f>
        <v>III разр.</v>
      </c>
      <c r="Q30" s="11">
        <v>2</v>
      </c>
      <c r="R30" s="17">
        <v>39.659999999999997</v>
      </c>
      <c r="S30" s="17"/>
      <c r="V30" s="12"/>
      <c r="W30" s="12"/>
      <c r="X30" s="13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14.45" customHeight="1">
      <c r="A31" s="18">
        <v>25</v>
      </c>
      <c r="B31" s="13">
        <v>183</v>
      </c>
      <c r="C31" s="13" t="s">
        <v>21</v>
      </c>
      <c r="D31" s="28" t="s">
        <v>69</v>
      </c>
      <c r="E31" s="29" t="s">
        <v>17</v>
      </c>
      <c r="F31" s="29">
        <v>37689</v>
      </c>
      <c r="G31" s="13" t="s">
        <v>44</v>
      </c>
      <c r="H31" s="23" t="s">
        <v>46</v>
      </c>
      <c r="I31" s="23" t="s">
        <v>70</v>
      </c>
      <c r="J31" s="23"/>
      <c r="K31" s="23"/>
      <c r="L31" s="24">
        <f>(Q31*60+R31)/86400</f>
        <v>1.8495370370370371E-3</v>
      </c>
      <c r="M31" s="25"/>
      <c r="N31" s="26">
        <f t="shared" si="0"/>
        <v>38.670000000000016</v>
      </c>
      <c r="O31" s="27"/>
      <c r="P31" s="18" t="str">
        <f>IF(L31&lt;=128/86400,"КМС",IF(L31&lt;=137.4/86400,"I разр.",IF(L31&lt;=148.2/86400,"II разр.",IF(L31&lt;=161.7/86400,"III разр.",IF(L31&lt;=177.9/86400,"I юн.",IF(L31&lt;=199.5/86400,"II юн.",IF(L31&lt;=226.5/86400,"III юн.","")))))))</f>
        <v>III разр.</v>
      </c>
      <c r="Q31" s="11">
        <v>2</v>
      </c>
      <c r="R31" s="17">
        <v>39.799999999999997</v>
      </c>
      <c r="S31" s="17"/>
      <c r="V31" s="12"/>
      <c r="W31" s="12"/>
      <c r="X31" s="13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ht="14.45" customHeight="1">
      <c r="A32" s="18">
        <v>26</v>
      </c>
      <c r="B32" s="13">
        <v>171</v>
      </c>
      <c r="C32" s="13" t="s">
        <v>21</v>
      </c>
      <c r="D32" s="28" t="s">
        <v>71</v>
      </c>
      <c r="E32" s="29" t="s">
        <v>17</v>
      </c>
      <c r="F32" s="29">
        <v>37391</v>
      </c>
      <c r="G32" s="13" t="s">
        <v>44</v>
      </c>
      <c r="H32" s="23" t="s">
        <v>19</v>
      </c>
      <c r="I32" s="23" t="s">
        <v>38</v>
      </c>
      <c r="J32" s="23"/>
      <c r="K32" s="23"/>
      <c r="L32" s="24">
        <f>(Q32*60+R32)/86400</f>
        <v>1.9886574074074073E-3</v>
      </c>
      <c r="M32" s="25"/>
      <c r="N32" s="26">
        <f t="shared" si="0"/>
        <v>50.690000000000005</v>
      </c>
      <c r="O32" s="27"/>
      <c r="P32" s="18" t="str">
        <f>IF(L32&lt;=128/86400,"КМС",IF(L32&lt;=137.4/86400,"I разр.",IF(L32&lt;=148.2/86400,"II разр.",IF(L32&lt;=161.7/86400,"III разр.",IF(L32&lt;=177.9/86400,"I юн.",IF(L32&lt;=199.5/86400,"II юн.",IF(L32&lt;=226.5/86400,"III юн.","")))))))</f>
        <v>I юн.</v>
      </c>
      <c r="Q32" s="11">
        <v>2</v>
      </c>
      <c r="R32" s="17">
        <v>51.82</v>
      </c>
      <c r="S32" s="17"/>
      <c r="V32" s="12"/>
      <c r="W32" s="12"/>
      <c r="X32" s="13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ht="14.45" customHeight="1">
      <c r="A33" s="18">
        <v>27</v>
      </c>
      <c r="B33" s="13">
        <v>186</v>
      </c>
      <c r="C33" s="13" t="s">
        <v>21</v>
      </c>
      <c r="D33" s="28" t="s">
        <v>72</v>
      </c>
      <c r="E33" s="29" t="s">
        <v>17</v>
      </c>
      <c r="F33" s="29">
        <v>38479</v>
      </c>
      <c r="G33" s="13" t="s">
        <v>55</v>
      </c>
      <c r="H33" s="23" t="s">
        <v>46</v>
      </c>
      <c r="I33" s="23" t="s">
        <v>66</v>
      </c>
      <c r="J33" s="23"/>
      <c r="K33" s="23"/>
      <c r="L33" s="24">
        <f>(Q33*60+R33)/86400</f>
        <v>2.091087962962963E-3</v>
      </c>
      <c r="M33" s="25"/>
      <c r="N33" s="26">
        <f t="shared" si="0"/>
        <v>59.540000000000013</v>
      </c>
      <c r="O33" s="27"/>
      <c r="P33" s="18" t="str">
        <f>IF(L33&lt;=128/86400,"КМС",IF(L33&lt;=137.4/86400,"I разр.",IF(L33&lt;=148.2/86400,"II разр.",IF(L33&lt;=161.7/86400,"III разр.",IF(L33&lt;=177.9/86400,"I юн.",IF(L33&lt;=199.5/86400,"II юн.",IF(L33&lt;=226.5/86400,"III юн.","")))))))</f>
        <v>II юн.</v>
      </c>
      <c r="Q33" s="11">
        <v>3</v>
      </c>
      <c r="R33" s="17">
        <v>0.67</v>
      </c>
      <c r="S33" s="17"/>
      <c r="V33" s="12"/>
      <c r="W33" s="12"/>
      <c r="X33" s="13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ht="14.45" customHeight="1" thickBot="1">
      <c r="A34" s="32">
        <v>28</v>
      </c>
      <c r="B34" s="33">
        <v>187</v>
      </c>
      <c r="C34" s="33" t="s">
        <v>15</v>
      </c>
      <c r="D34" s="34" t="s">
        <v>73</v>
      </c>
      <c r="E34" s="35" t="s">
        <v>17</v>
      </c>
      <c r="F34" s="35">
        <v>38395</v>
      </c>
      <c r="G34" s="33" t="s">
        <v>55</v>
      </c>
      <c r="H34" s="36" t="s">
        <v>46</v>
      </c>
      <c r="I34" s="36" t="s">
        <v>74</v>
      </c>
      <c r="J34" s="36"/>
      <c r="K34" s="36"/>
      <c r="L34" s="37">
        <f>(Q34*60+R34)/86400</f>
        <v>2.1240740740740742E-3</v>
      </c>
      <c r="M34" s="38"/>
      <c r="N34" s="39">
        <f t="shared" si="0"/>
        <v>62.390000000000022</v>
      </c>
      <c r="O34" s="40"/>
      <c r="P34" s="32" t="str">
        <f>IF(L34&lt;=128/86400,"КМС",IF(L34&lt;=137.4/86400,"I разр.",IF(L34&lt;=148.2/86400,"II разр.",IF(L34&lt;=161.7/86400,"III разр.",IF(L34&lt;=177.9/86400,"I юн.",IF(L34&lt;=199.5/86400,"II юн.",IF(L34&lt;=226.5/86400,"III юн.","")))))))</f>
        <v>II юн.</v>
      </c>
      <c r="Q34" s="41">
        <v>3</v>
      </c>
      <c r="R34" s="42">
        <v>3.52</v>
      </c>
      <c r="S34" s="17"/>
      <c r="V34" s="12"/>
      <c r="W34" s="12"/>
      <c r="X34" s="13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ht="14.45" customHeight="1" thickTop="1">
      <c r="A35" s="18">
        <v>1</v>
      </c>
      <c r="B35" s="13">
        <v>206</v>
      </c>
      <c r="C35" s="13" t="s">
        <v>15</v>
      </c>
      <c r="D35" s="28" t="s">
        <v>75</v>
      </c>
      <c r="E35" s="29" t="s">
        <v>76</v>
      </c>
      <c r="F35" s="29">
        <v>36465</v>
      </c>
      <c r="G35" s="13" t="s">
        <v>18</v>
      </c>
      <c r="H35" s="23" t="s">
        <v>19</v>
      </c>
      <c r="I35" s="23" t="s">
        <v>38</v>
      </c>
      <c r="J35" s="23"/>
      <c r="K35" s="30"/>
      <c r="L35" s="24">
        <f>(Q35*60+R35)/86400</f>
        <v>1.3527777777777778E-3</v>
      </c>
      <c r="M35" s="25"/>
      <c r="N35" s="26">
        <f>(L35-L$35)*86400</f>
        <v>0</v>
      </c>
      <c r="O35" s="27"/>
      <c r="P35" s="18" t="str">
        <f>IF(L35&lt;=128/86400,"КМС",IF(L35&lt;=137.4/86400,"I разр.",IF(L35&lt;=148.2/86400,"II разр.",IF(L35&lt;=161.7/86400,"III разр.",IF(L35&lt;=177.9/86400,"I юн.",IF(L35&lt;=199.5/86400,"II юн.",IF(L35&lt;=226.5/86400,"III юн.","")))))))</f>
        <v>КМС</v>
      </c>
      <c r="Q35" s="11">
        <v>1</v>
      </c>
      <c r="R35" s="17">
        <v>56.88</v>
      </c>
      <c r="S35" s="17"/>
      <c r="V35" s="12"/>
      <c r="W35" s="12"/>
      <c r="X35" s="13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38" ht="14.45" customHeight="1">
      <c r="A36" s="18">
        <v>2</v>
      </c>
      <c r="B36" s="13">
        <v>198</v>
      </c>
      <c r="C36" s="13" t="s">
        <v>15</v>
      </c>
      <c r="D36" s="28" t="s">
        <v>77</v>
      </c>
      <c r="E36" s="29" t="s">
        <v>76</v>
      </c>
      <c r="F36" s="29" t="s">
        <v>78</v>
      </c>
      <c r="G36" s="13" t="s">
        <v>18</v>
      </c>
      <c r="H36" s="23" t="s">
        <v>35</v>
      </c>
      <c r="I36" s="23" t="s">
        <v>58</v>
      </c>
      <c r="J36" s="23"/>
      <c r="K36" s="23"/>
      <c r="L36" s="24">
        <f>(Q36*60+R36)/86400</f>
        <v>1.3589120370370369E-3</v>
      </c>
      <c r="M36" s="25"/>
      <c r="N36" s="26">
        <f t="shared" ref="N36:N43" si="2">(L36-L$35)*86400</f>
        <v>0.52999999999998737</v>
      </c>
      <c r="O36" s="27"/>
      <c r="P36" s="18" t="str">
        <f>IF(L36&lt;=128/86400,"КМС",IF(L36&lt;=137.4/86400,"I разр.",IF(L36&lt;=148.2/86400,"II разр.",IF(L36&lt;=161.7/86400,"III разр.",IF(L36&lt;=177.9/86400,"I юн.",IF(L36&lt;=199.5/86400,"II юн.",IF(L36&lt;=226.5/86400,"III юн.","")))))))</f>
        <v>КМС</v>
      </c>
      <c r="Q36" s="11">
        <v>1</v>
      </c>
      <c r="R36" s="17">
        <v>57.41</v>
      </c>
      <c r="S36" s="17"/>
      <c r="V36" s="12"/>
      <c r="W36" s="12"/>
      <c r="X36" s="13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1:38" ht="14.45" customHeight="1">
      <c r="A37" s="18">
        <v>3</v>
      </c>
      <c r="B37" s="13">
        <v>197</v>
      </c>
      <c r="C37" s="13" t="s">
        <v>15</v>
      </c>
      <c r="D37" s="28" t="s">
        <v>79</v>
      </c>
      <c r="E37" s="29" t="s">
        <v>76</v>
      </c>
      <c r="F37" s="29" t="s">
        <v>80</v>
      </c>
      <c r="G37" s="13" t="s">
        <v>18</v>
      </c>
      <c r="H37" s="23" t="s">
        <v>35</v>
      </c>
      <c r="I37" s="23" t="s">
        <v>40</v>
      </c>
      <c r="J37" s="23"/>
      <c r="K37" s="30"/>
      <c r="L37" s="24">
        <f>(Q37*60+R37)/86400</f>
        <v>1.3605324074074073E-3</v>
      </c>
      <c r="M37" s="25"/>
      <c r="N37" s="26">
        <f t="shared" si="2"/>
        <v>0.66999999999998661</v>
      </c>
      <c r="O37" s="27"/>
      <c r="P37" s="18" t="str">
        <f>IF(L37&lt;=128/86400,"КМС",IF(L37&lt;=137.4/86400,"I разр.",IF(L37&lt;=148.2/86400,"II разр.",IF(L37&lt;=161.7/86400,"III разр.",IF(L37&lt;=177.9/86400,"I юн.",IF(L37&lt;=199.5/86400,"II юн.",IF(L37&lt;=226.5/86400,"III юн.","")))))))</f>
        <v>КМС</v>
      </c>
      <c r="Q37" s="11">
        <v>1</v>
      </c>
      <c r="R37" s="17">
        <v>57.55</v>
      </c>
      <c r="S37" s="17"/>
      <c r="V37" s="12"/>
      <c r="W37" s="12"/>
      <c r="X37" s="13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38" ht="14.45" customHeight="1">
      <c r="A38" s="18">
        <v>4</v>
      </c>
      <c r="B38" s="13">
        <v>205</v>
      </c>
      <c r="C38" s="13" t="s">
        <v>21</v>
      </c>
      <c r="D38" s="28" t="s">
        <v>81</v>
      </c>
      <c r="E38" s="29" t="s">
        <v>76</v>
      </c>
      <c r="F38" s="29">
        <v>36435</v>
      </c>
      <c r="G38" s="13" t="s">
        <v>18</v>
      </c>
      <c r="H38" s="23" t="s">
        <v>19</v>
      </c>
      <c r="I38" s="23" t="s">
        <v>47</v>
      </c>
      <c r="J38" s="23"/>
      <c r="K38" s="23"/>
      <c r="L38" s="24">
        <f>(Q38*60+R38)/86400</f>
        <v>1.3824074074074073E-3</v>
      </c>
      <c r="M38" s="25"/>
      <c r="N38" s="26">
        <f t="shared" si="2"/>
        <v>2.5599999999999845</v>
      </c>
      <c r="O38" s="27"/>
      <c r="P38" s="18" t="str">
        <f>IF(L38&lt;=128/86400,"КМС",IF(L38&lt;=137.4/86400,"I разр.",IF(L38&lt;=148.2/86400,"II разр.",IF(L38&lt;=161.7/86400,"III разр.",IF(L38&lt;=177.9/86400,"I юн.",IF(L38&lt;=199.5/86400,"II юн.",IF(L38&lt;=226.5/86400,"III юн.","")))))))</f>
        <v>КМС</v>
      </c>
      <c r="Q38" s="11">
        <v>1</v>
      </c>
      <c r="R38" s="17">
        <v>59.44</v>
      </c>
      <c r="S38" s="17"/>
      <c r="V38" s="12"/>
      <c r="W38" s="12"/>
      <c r="X38" s="13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8" ht="14.45" customHeight="1">
      <c r="A39" s="18">
        <v>5</v>
      </c>
      <c r="B39" s="13">
        <v>207</v>
      </c>
      <c r="C39" s="13" t="s">
        <v>21</v>
      </c>
      <c r="D39" s="28" t="s">
        <v>82</v>
      </c>
      <c r="E39" s="29" t="s">
        <v>76</v>
      </c>
      <c r="F39" s="29">
        <v>36571</v>
      </c>
      <c r="G39" s="13" t="s">
        <v>18</v>
      </c>
      <c r="H39" s="23" t="s">
        <v>19</v>
      </c>
      <c r="I39" s="23" t="s">
        <v>40</v>
      </c>
      <c r="J39" s="23"/>
      <c r="K39" s="23"/>
      <c r="L39" s="24">
        <f>(Q39*60+R39)/86400</f>
        <v>1.4196759259259258E-3</v>
      </c>
      <c r="M39" s="25"/>
      <c r="N39" s="26">
        <f t="shared" si="2"/>
        <v>5.7799999999999834</v>
      </c>
      <c r="O39" s="27"/>
      <c r="P39" s="18" t="str">
        <f>IF(L39&lt;=128/86400,"КМС",IF(L39&lt;=137.4/86400,"I разр.",IF(L39&lt;=148.2/86400,"II разр.",IF(L39&lt;=161.7/86400,"III разр.",IF(L39&lt;=177.9/86400,"I юн.",IF(L39&lt;=199.5/86400,"II юн.",IF(L39&lt;=226.5/86400,"III юн.","")))))))</f>
        <v>КМС</v>
      </c>
      <c r="Q39" s="11">
        <v>2</v>
      </c>
      <c r="R39" s="17">
        <v>2.66</v>
      </c>
      <c r="S39" s="17"/>
      <c r="V39" s="12"/>
      <c r="W39" s="12"/>
      <c r="X39" s="13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1:38" ht="14.45" customHeight="1">
      <c r="A40" s="18">
        <v>6</v>
      </c>
      <c r="B40" s="13">
        <v>203</v>
      </c>
      <c r="C40" s="13" t="s">
        <v>15</v>
      </c>
      <c r="D40" s="28" t="s">
        <v>83</v>
      </c>
      <c r="E40" s="29" t="s">
        <v>76</v>
      </c>
      <c r="F40" s="29">
        <v>36296</v>
      </c>
      <c r="G40" s="13" t="s">
        <v>30</v>
      </c>
      <c r="H40" s="23" t="s">
        <v>19</v>
      </c>
      <c r="I40" s="23" t="s">
        <v>36</v>
      </c>
      <c r="J40" s="23"/>
      <c r="K40" s="23"/>
      <c r="L40" s="24">
        <f>(Q40*60+R40)/86400</f>
        <v>1.452662037037037E-3</v>
      </c>
      <c r="M40" s="25"/>
      <c r="N40" s="26">
        <f t="shared" si="2"/>
        <v>8.6299999999999955</v>
      </c>
      <c r="O40" s="27"/>
      <c r="P40" s="18" t="str">
        <f>IF(L40&lt;=128/86400,"КМС",IF(L40&lt;=137.4/86400,"I разр.",IF(L40&lt;=148.2/86400,"II разр.",IF(L40&lt;=161.7/86400,"III разр.",IF(L40&lt;=177.9/86400,"I юн.",IF(L40&lt;=199.5/86400,"II юн.",IF(L40&lt;=226.5/86400,"III юн.","")))))))</f>
        <v>КМС</v>
      </c>
      <c r="Q40" s="11">
        <v>2</v>
      </c>
      <c r="R40" s="17">
        <v>5.51</v>
      </c>
      <c r="S40" s="17"/>
      <c r="V40" s="12"/>
      <c r="W40" s="12"/>
      <c r="X40" s="13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1:38" ht="14.45" customHeight="1">
      <c r="A41" s="18">
        <v>7</v>
      </c>
      <c r="B41" s="13">
        <v>201</v>
      </c>
      <c r="C41" s="13" t="s">
        <v>21</v>
      </c>
      <c r="D41" s="28" t="s">
        <v>84</v>
      </c>
      <c r="E41" s="29" t="s">
        <v>76</v>
      </c>
      <c r="F41" s="29">
        <v>36444</v>
      </c>
      <c r="G41" s="13" t="s">
        <v>18</v>
      </c>
      <c r="H41" s="23" t="s">
        <v>62</v>
      </c>
      <c r="I41" s="23" t="s">
        <v>38</v>
      </c>
      <c r="J41" s="23"/>
      <c r="K41" s="23"/>
      <c r="L41" s="24">
        <f>(Q41*60+R41)/86400</f>
        <v>1.4722222222222222E-3</v>
      </c>
      <c r="M41" s="25"/>
      <c r="N41" s="26">
        <f t="shared" si="2"/>
        <v>10.319999999999993</v>
      </c>
      <c r="O41" s="27"/>
      <c r="P41" s="18" t="s">
        <v>30</v>
      </c>
      <c r="Q41" s="11">
        <v>2</v>
      </c>
      <c r="R41" s="17">
        <v>7.2</v>
      </c>
      <c r="S41" s="17"/>
      <c r="V41" s="12"/>
      <c r="W41" s="12"/>
      <c r="X41" s="13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1:38" ht="14.45" customHeight="1">
      <c r="A42" s="18">
        <v>8</v>
      </c>
      <c r="B42" s="13">
        <v>202</v>
      </c>
      <c r="C42" s="13" t="s">
        <v>21</v>
      </c>
      <c r="D42" s="28" t="s">
        <v>85</v>
      </c>
      <c r="E42" s="29" t="s">
        <v>76</v>
      </c>
      <c r="F42" s="29"/>
      <c r="G42" s="13" t="s">
        <v>30</v>
      </c>
      <c r="H42" s="23" t="s">
        <v>62</v>
      </c>
      <c r="I42" s="23" t="s">
        <v>86</v>
      </c>
      <c r="J42" s="23"/>
      <c r="K42" s="23"/>
      <c r="L42" s="24">
        <f>(Q42*60+R42)/86400</f>
        <v>1.5275462962962962E-3</v>
      </c>
      <c r="M42" s="25">
        <f>ROUNDDOWN(L42*86400/2,3)</f>
        <v>65.989999999999995</v>
      </c>
      <c r="N42" s="26">
        <f t="shared" si="2"/>
        <v>15.099999999999984</v>
      </c>
      <c r="O42" s="27"/>
      <c r="P42" s="18" t="str">
        <f>IF(L42&lt;=128/86400,"КМС",IF(L42&lt;=137.4/86400,"I разр.",IF(L42&lt;=148.2/86400,"II разр.",IF(L42&lt;=161.7/86400,"III разр.",IF(L42&lt;=177.9/86400,"I юн.",IF(L42&lt;=199.5/86400,"II юн.",IF(L42&lt;=226.5/86400,"III юн.","")))))))</f>
        <v>I разр.</v>
      </c>
      <c r="Q42" s="11">
        <v>2</v>
      </c>
      <c r="R42" s="17">
        <v>11.98</v>
      </c>
      <c r="S42" s="17"/>
      <c r="V42" s="12"/>
      <c r="W42" s="12"/>
      <c r="X42" s="13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pans="1:38" s="43" customFormat="1" ht="14.45" customHeight="1" thickBot="1">
      <c r="A43" s="32">
        <v>9</v>
      </c>
      <c r="B43" s="33">
        <v>204</v>
      </c>
      <c r="C43" s="33" t="s">
        <v>15</v>
      </c>
      <c r="D43" s="34" t="s">
        <v>87</v>
      </c>
      <c r="E43" s="35" t="s">
        <v>76</v>
      </c>
      <c r="F43" s="35">
        <v>36327</v>
      </c>
      <c r="G43" s="33" t="s">
        <v>26</v>
      </c>
      <c r="H43" s="36" t="s">
        <v>19</v>
      </c>
      <c r="I43" s="36" t="s">
        <v>88</v>
      </c>
      <c r="J43" s="36"/>
      <c r="K43" s="36"/>
      <c r="L43" s="37">
        <f>(Q43*60+R43)/86400</f>
        <v>1.7001157407407405E-3</v>
      </c>
      <c r="M43" s="38"/>
      <c r="N43" s="39">
        <f t="shared" si="2"/>
        <v>30.009999999999977</v>
      </c>
      <c r="O43" s="40"/>
      <c r="P43" s="32" t="str">
        <f>IF(L43&lt;=128/86400,"КМС",IF(L43&lt;=137.4/86400,"I разр.",IF(L43&lt;=148.2/86400,"II разр.",IF(L43&lt;=161.7/86400,"III разр.",IF(L43&lt;=177.9/86400,"I юн.",IF(L43&lt;=199.5/86400,"II юн.",IF(L43&lt;=226.5/86400,"III юн.","")))))))</f>
        <v>II разр.</v>
      </c>
      <c r="Q43" s="41">
        <v>2</v>
      </c>
      <c r="R43" s="42">
        <v>26.89</v>
      </c>
      <c r="S43" s="42"/>
      <c r="X43" s="33"/>
    </row>
    <row r="44" spans="1:38" ht="14.45" customHeight="1" thickTop="1">
      <c r="A44" s="18">
        <v>1</v>
      </c>
      <c r="B44" s="13">
        <v>211</v>
      </c>
      <c r="C44" s="13" t="s">
        <v>21</v>
      </c>
      <c r="D44" s="28" t="s">
        <v>89</v>
      </c>
      <c r="E44" s="29" t="s">
        <v>90</v>
      </c>
      <c r="F44" s="29">
        <v>35979</v>
      </c>
      <c r="G44" s="13" t="s">
        <v>91</v>
      </c>
      <c r="H44" s="23" t="s">
        <v>62</v>
      </c>
      <c r="I44" s="23" t="s">
        <v>53</v>
      </c>
      <c r="J44" s="23"/>
      <c r="K44" s="23"/>
      <c r="L44" s="24">
        <f>(Q44*60+R44)/86400</f>
        <v>1.3177083333333333E-3</v>
      </c>
      <c r="M44" s="25"/>
      <c r="N44" s="26">
        <f>(L44-L$44)*86400</f>
        <v>0</v>
      </c>
      <c r="O44" s="27"/>
      <c r="P44" s="18" t="s">
        <v>91</v>
      </c>
      <c r="Q44" s="11">
        <v>1</v>
      </c>
      <c r="R44" s="17">
        <v>53.85</v>
      </c>
      <c r="S44" s="17"/>
      <c r="V44" s="12"/>
      <c r="W44" s="12"/>
      <c r="X44" s="13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pans="1:38" ht="14.45" customHeight="1">
      <c r="A45" s="18">
        <v>2</v>
      </c>
      <c r="B45" s="13">
        <v>217</v>
      </c>
      <c r="C45" s="13" t="s">
        <v>21</v>
      </c>
      <c r="D45" s="28" t="s">
        <v>92</v>
      </c>
      <c r="E45" s="29" t="s">
        <v>93</v>
      </c>
      <c r="F45" s="29">
        <v>32693</v>
      </c>
      <c r="G45" s="13"/>
      <c r="H45" s="23" t="s">
        <v>94</v>
      </c>
      <c r="I45" s="23" t="s">
        <v>56</v>
      </c>
      <c r="J45" s="23"/>
      <c r="K45" s="23"/>
      <c r="L45" s="24">
        <f>(Q45*60+R45)/86400</f>
        <v>1.6466435185185186E-3</v>
      </c>
      <c r="M45" s="25"/>
      <c r="N45" s="26">
        <f>(L45-L$44)*86400</f>
        <v>28.420000000000016</v>
      </c>
      <c r="O45" s="27"/>
      <c r="P45" s="18" t="str">
        <f>IF(L45&lt;=128/86400,"КМС",IF(L45&lt;=137.4/86400,"I разр.",IF(L45&lt;=148.2/86400,"II разр.",IF(L45&lt;=161.7/86400,"III разр.",IF(L45&lt;=177.9/86400,"I юн.",IF(L45&lt;=199.5/86400,"II юн.",IF(L45&lt;=226.5/86400,"III юн.","")))))))</f>
        <v>II разр.</v>
      </c>
      <c r="Q45" s="11">
        <v>2</v>
      </c>
      <c r="R45" s="17">
        <v>22.27</v>
      </c>
      <c r="S45" s="17"/>
      <c r="V45" s="12"/>
      <c r="W45" s="12"/>
      <c r="X45" s="13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1:38" ht="14.45" customHeight="1">
      <c r="A46" s="18"/>
      <c r="B46" s="13">
        <v>212</v>
      </c>
      <c r="C46" s="13" t="s">
        <v>15</v>
      </c>
      <c r="D46" s="28" t="s">
        <v>95</v>
      </c>
      <c r="E46" s="29" t="s">
        <v>90</v>
      </c>
      <c r="F46" s="29">
        <v>35363</v>
      </c>
      <c r="G46" s="13" t="s">
        <v>91</v>
      </c>
      <c r="H46" s="23" t="s">
        <v>62</v>
      </c>
      <c r="I46" s="23" t="s">
        <v>47</v>
      </c>
      <c r="J46" s="23"/>
      <c r="K46" s="30"/>
      <c r="L46" s="24" t="s">
        <v>96</v>
      </c>
      <c r="M46" s="25"/>
      <c r="N46" s="26"/>
      <c r="O46" s="27"/>
      <c r="P46" s="18" t="str">
        <f>IF(L46&lt;=128/86400,"КМС",IF(L46&lt;=137.4/86400,"I разр.",IF(L46&lt;=148.2/86400,"II разр.",IF(L46&lt;=161.7/86400,"III разр.",IF(L46&lt;=177.9/86400,"I юн.",IF(L46&lt;=199.5/86400,"II юн.",IF(L46&lt;=226.5/86400,"III юн.","")))))))</f>
        <v/>
      </c>
      <c r="Q46" s="11"/>
      <c r="R46" s="17"/>
      <c r="S46" s="17"/>
      <c r="V46" s="12"/>
      <c r="W46" s="12"/>
      <c r="X46" s="13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</row>
    <row r="47" spans="1:38" ht="4.5" customHeight="1" thickBot="1">
      <c r="A47" s="32"/>
      <c r="B47" s="33"/>
      <c r="C47" s="33"/>
      <c r="D47" s="44"/>
      <c r="E47" s="45"/>
      <c r="F47" s="46"/>
      <c r="G47" s="46"/>
      <c r="H47" s="47"/>
      <c r="I47" s="47"/>
      <c r="J47" s="47"/>
      <c r="K47" s="36"/>
      <c r="L47" s="37"/>
      <c r="M47" s="38"/>
      <c r="N47" s="39"/>
      <c r="O47" s="39"/>
      <c r="P47" s="32"/>
      <c r="Q47" s="11"/>
      <c r="R47" s="17"/>
      <c r="S47" s="17"/>
      <c r="V47" s="12"/>
      <c r="W47" s="12"/>
      <c r="X47" s="13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</row>
    <row r="48" spans="1:38" ht="6" hidden="1" customHeight="1" thickBot="1">
      <c r="A48" s="32"/>
      <c r="B48" s="33"/>
      <c r="C48" s="33"/>
      <c r="D48" s="34"/>
      <c r="E48" s="35"/>
      <c r="F48" s="33"/>
      <c r="G48" s="33"/>
      <c r="H48" s="36"/>
      <c r="I48" s="36"/>
      <c r="J48" s="36"/>
      <c r="K48" s="48"/>
      <c r="L48" s="37"/>
      <c r="M48" s="38"/>
      <c r="N48" s="39"/>
      <c r="O48" s="39"/>
      <c r="P48" s="32"/>
      <c r="Q48" s="11"/>
      <c r="R48" s="17"/>
      <c r="S48" s="17"/>
      <c r="V48" s="12"/>
      <c r="W48" s="12"/>
      <c r="X48" s="13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</row>
    <row r="49" spans="1:38" ht="26.25" customHeight="1" thickTop="1">
      <c r="A49" s="18"/>
      <c r="B49" s="13"/>
      <c r="C49" s="13"/>
      <c r="D49" s="19"/>
      <c r="E49" s="20"/>
      <c r="F49" s="21"/>
      <c r="G49" s="21"/>
      <c r="H49" s="22"/>
      <c r="I49" s="22"/>
      <c r="J49" s="22"/>
      <c r="K49" s="30"/>
      <c r="L49" s="49"/>
      <c r="M49" s="25"/>
      <c r="N49" s="26"/>
      <c r="O49" s="26"/>
      <c r="P49" s="18"/>
      <c r="Q49" s="11"/>
      <c r="R49" s="17"/>
      <c r="S49" s="17"/>
      <c r="V49" s="12"/>
      <c r="W49" s="12"/>
      <c r="X49" s="13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1:38" ht="15.75" customHeight="1">
      <c r="B50" s="50" t="s">
        <v>97</v>
      </c>
      <c r="C50" s="50"/>
      <c r="D50" s="51"/>
      <c r="E50" s="51"/>
      <c r="F50" s="51"/>
      <c r="G50" s="52"/>
      <c r="H50" s="52"/>
      <c r="L50" s="52" t="s">
        <v>98</v>
      </c>
      <c r="M50" s="50"/>
      <c r="N50" s="50"/>
      <c r="O50" s="50"/>
      <c r="P50" s="53"/>
    </row>
    <row r="51" spans="1:38" ht="15.75" customHeight="1">
      <c r="B51" s="50" t="s">
        <v>99</v>
      </c>
      <c r="C51" s="50"/>
      <c r="D51" s="54"/>
      <c r="E51" s="55"/>
      <c r="F51" s="56"/>
      <c r="G51" s="52"/>
      <c r="H51" s="52"/>
      <c r="I51" s="22"/>
      <c r="L51" s="52" t="s">
        <v>100</v>
      </c>
      <c r="M51" s="50"/>
      <c r="N51" s="50"/>
      <c r="O51" s="50"/>
      <c r="P51" s="53"/>
    </row>
    <row r="52" spans="1:38" ht="15.75" customHeight="1">
      <c r="A52" s="18"/>
      <c r="B52" s="57"/>
      <c r="C52" s="57"/>
      <c r="D52" s="58"/>
      <c r="E52" s="59"/>
      <c r="F52" s="60"/>
      <c r="G52" s="60"/>
      <c r="H52" s="61"/>
      <c r="I52" s="23"/>
      <c r="J52" s="23"/>
      <c r="K52" s="62"/>
      <c r="L52" s="52" t="s">
        <v>101</v>
      </c>
      <c r="M52" s="63"/>
      <c r="N52" s="64"/>
      <c r="O52" s="64"/>
      <c r="P52" s="18"/>
      <c r="Q52" s="65"/>
      <c r="R52" s="17"/>
      <c r="S52" s="17"/>
      <c r="V52" s="12"/>
      <c r="W52" s="12"/>
      <c r="X52" s="13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</row>
    <row r="55" spans="1:38">
      <c r="B55" s="50" t="s">
        <v>102</v>
      </c>
    </row>
    <row r="58" spans="1:38" ht="17.25" customHeight="1">
      <c r="A58" s="66" t="s">
        <v>103</v>
      </c>
      <c r="B58" s="66"/>
      <c r="C58" s="66"/>
      <c r="D58" s="66"/>
      <c r="E58" s="67"/>
      <c r="F58" s="68"/>
      <c r="G58" s="67"/>
      <c r="H58" s="69" t="s">
        <v>104</v>
      </c>
      <c r="I58" s="69"/>
      <c r="J58" s="69"/>
      <c r="K58" s="69"/>
      <c r="L58" s="69"/>
      <c r="M58" s="69"/>
      <c r="N58" s="69"/>
      <c r="O58" s="69"/>
      <c r="P58" s="18"/>
      <c r="Q58" s="11"/>
      <c r="R58" s="17"/>
      <c r="S58" s="17"/>
      <c r="T58" s="12"/>
      <c r="U58" s="12"/>
      <c r="V58" s="12"/>
      <c r="W58" s="12"/>
      <c r="X58" s="13"/>
      <c r="Y58" s="12"/>
      <c r="Z58" s="12"/>
      <c r="AA58" s="12"/>
      <c r="AB58" s="12"/>
      <c r="AC58" s="12"/>
      <c r="AD58" s="12"/>
      <c r="AE58" s="12"/>
      <c r="AF58" s="12"/>
    </row>
    <row r="59" spans="1:38" ht="12" customHeight="1"/>
    <row r="60" spans="1:38" hidden="1"/>
    <row r="61" spans="1:38" hidden="1"/>
    <row r="62" spans="1:38" hidden="1"/>
    <row r="63" spans="1:38" hidden="1"/>
    <row r="64" spans="1:38" hidden="1"/>
    <row r="65" hidden="1"/>
  </sheetData>
  <dataConsolidate/>
  <mergeCells count="8">
    <mergeCell ref="A58:D58"/>
    <mergeCell ref="H58:O58"/>
    <mergeCell ref="A1:P1"/>
    <mergeCell ref="A2:P2"/>
    <mergeCell ref="A3:P3"/>
    <mergeCell ref="A4:D4"/>
    <mergeCell ref="J4:P4"/>
    <mergeCell ref="C5:J5"/>
  </mergeCells>
  <pageMargins left="0.39370078740157483" right="0.39370078740157483" top="0.19685039370078741" bottom="0.19685039370078741" header="0.51181102362204722" footer="0.39370078740157483"/>
  <pageSetup paperSize="9" scale="95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1000_01</vt:lpstr>
      <vt:lpstr>Men1000_1</vt:lpstr>
      <vt:lpstr>'1000_01'!Заголовки_для_печати</vt:lpstr>
      <vt:lpstr>'1000_01'!Область_печати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2016-04-01T14:57:51Z</dcterms:created>
  <dcterms:modified xsi:type="dcterms:W3CDTF">2016-04-01T14:58:09Z</dcterms:modified>
</cp:coreProperties>
</file>